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9585" yWindow="-15" windowWidth="9600" windowHeight="6915"/>
  </bookViews>
  <sheets>
    <sheet name="浮遊塵" sheetId="1" r:id="rId1"/>
    <sheet name="Sheet1" sheetId="2" r:id="rId2"/>
  </sheets>
  <definedNames>
    <definedName name="_Regression_Int" localSheetId="0" hidden="1">1</definedName>
    <definedName name="ND代替値">浮遊塵!$D$724:$AB$724</definedName>
    <definedName name="事故日Cb">浮遊塵!$G$231</definedName>
    <definedName name="事故日Fk">浮遊塵!$K$231</definedName>
    <definedName name="調査開始日">浮遊塵!$D$231</definedName>
  </definedNames>
  <calcPr calcId="145621" refMode="R1C1"/>
</workbook>
</file>

<file path=xl/calcChain.xml><?xml version="1.0" encoding="utf-8"?>
<calcChain xmlns="http://schemas.openxmlformats.org/spreadsheetml/2006/main">
  <c r="W643" i="1" l="1"/>
  <c r="W642" i="1"/>
  <c r="W641" i="1"/>
  <c r="W640" i="1"/>
  <c r="Q640" i="1"/>
  <c r="Q641" i="1"/>
  <c r="Q642" i="1"/>
  <c r="Q643" i="1"/>
  <c r="K640" i="1"/>
  <c r="K641" i="1"/>
  <c r="K642" i="1"/>
  <c r="K643" i="1"/>
  <c r="J641" i="1"/>
  <c r="AD592" i="1"/>
  <c r="AE592" i="1"/>
  <c r="AD593" i="1"/>
  <c r="AE593" i="1"/>
  <c r="AD594" i="1"/>
  <c r="AE594" i="1"/>
  <c r="AD595" i="1"/>
  <c r="AE595" i="1"/>
  <c r="AD596" i="1"/>
  <c r="AE596" i="1"/>
  <c r="AD597" i="1"/>
  <c r="AE597" i="1"/>
  <c r="AD598" i="1"/>
  <c r="AE598" i="1"/>
  <c r="AD599" i="1"/>
  <c r="AE599" i="1"/>
  <c r="AD600" i="1"/>
  <c r="AE600" i="1"/>
  <c r="AD601" i="1"/>
  <c r="AE601" i="1"/>
  <c r="AD602" i="1"/>
  <c r="AE602" i="1"/>
  <c r="AD603" i="1"/>
  <c r="AE603" i="1"/>
  <c r="AD604" i="1"/>
  <c r="AE604" i="1"/>
  <c r="AD605" i="1"/>
  <c r="AE605" i="1"/>
  <c r="AD606" i="1"/>
  <c r="AE606" i="1"/>
  <c r="AD607" i="1"/>
  <c r="AE607" i="1"/>
  <c r="AD608" i="1"/>
  <c r="AE608" i="1"/>
  <c r="AD609" i="1"/>
  <c r="AE609" i="1"/>
  <c r="AD610" i="1"/>
  <c r="AE610" i="1"/>
  <c r="AD611" i="1"/>
  <c r="AE611" i="1"/>
  <c r="AD612" i="1"/>
  <c r="AE612" i="1"/>
  <c r="AD613" i="1"/>
  <c r="AE613" i="1"/>
  <c r="AD614" i="1"/>
  <c r="AE614" i="1"/>
  <c r="AD615" i="1"/>
  <c r="AE615" i="1"/>
  <c r="AD616" i="1"/>
  <c r="AE616" i="1"/>
  <c r="AD617" i="1"/>
  <c r="AE617" i="1"/>
  <c r="AD618" i="1"/>
  <c r="AE618" i="1"/>
  <c r="AD619" i="1"/>
  <c r="AE619" i="1"/>
  <c r="AD620" i="1"/>
  <c r="AE620" i="1"/>
  <c r="AD621" i="1"/>
  <c r="AE621" i="1"/>
  <c r="AD622" i="1"/>
  <c r="AE622" i="1"/>
  <c r="AD623" i="1"/>
  <c r="AE623" i="1"/>
  <c r="AD624" i="1"/>
  <c r="AE624" i="1"/>
  <c r="AD625" i="1"/>
  <c r="AE625" i="1"/>
  <c r="AD626" i="1"/>
  <c r="AE626" i="1"/>
  <c r="AD627" i="1"/>
  <c r="AE627" i="1"/>
  <c r="AD628" i="1"/>
  <c r="AE628" i="1"/>
  <c r="AD629" i="1"/>
  <c r="AE629" i="1"/>
  <c r="AD630" i="1"/>
  <c r="AE630" i="1"/>
  <c r="AD631" i="1"/>
  <c r="AE631" i="1"/>
  <c r="AD632" i="1"/>
  <c r="AE632" i="1"/>
  <c r="AD633" i="1"/>
  <c r="AE633" i="1"/>
  <c r="AD634" i="1"/>
  <c r="AE634" i="1"/>
  <c r="AD635" i="1"/>
  <c r="AE635" i="1"/>
  <c r="AD636" i="1"/>
  <c r="AE636" i="1"/>
  <c r="AD637" i="1"/>
  <c r="AE637" i="1"/>
  <c r="AD638" i="1"/>
  <c r="AE638" i="1"/>
  <c r="AD639" i="1"/>
  <c r="AE639" i="1"/>
  <c r="AD640" i="1"/>
  <c r="AE640" i="1"/>
  <c r="AD641" i="1"/>
  <c r="AE641" i="1"/>
  <c r="AD642" i="1"/>
  <c r="AE642" i="1"/>
  <c r="AD643" i="1"/>
  <c r="AE643" i="1"/>
  <c r="AD644" i="1"/>
  <c r="AE644" i="1"/>
  <c r="AD645" i="1"/>
  <c r="AE645" i="1"/>
  <c r="AD646" i="1"/>
  <c r="AE646" i="1"/>
  <c r="AD647" i="1"/>
  <c r="AE647" i="1"/>
  <c r="AD648" i="1"/>
  <c r="AE648" i="1"/>
  <c r="AD649" i="1"/>
  <c r="AE649" i="1"/>
  <c r="AD650" i="1"/>
  <c r="AE650" i="1"/>
  <c r="AD651" i="1"/>
  <c r="AE651" i="1"/>
  <c r="AD652" i="1"/>
  <c r="AE652" i="1"/>
  <c r="AD653" i="1"/>
  <c r="AE653" i="1"/>
  <c r="AD654" i="1"/>
  <c r="AE654" i="1"/>
  <c r="AD655" i="1"/>
  <c r="AE655" i="1"/>
  <c r="AD656" i="1"/>
  <c r="AE656" i="1"/>
  <c r="AD657" i="1"/>
  <c r="AE657" i="1"/>
  <c r="AD658" i="1"/>
  <c r="AE658" i="1"/>
  <c r="AD659" i="1"/>
  <c r="AE659" i="1"/>
  <c r="AD660" i="1"/>
  <c r="AE660" i="1"/>
  <c r="AD661" i="1"/>
  <c r="AE661" i="1"/>
  <c r="AD662" i="1"/>
  <c r="AE662" i="1"/>
  <c r="AD663" i="1"/>
  <c r="AE663" i="1"/>
  <c r="AD664" i="1"/>
  <c r="AE664" i="1"/>
  <c r="AD665" i="1"/>
  <c r="AE665" i="1"/>
  <c r="AD666" i="1"/>
  <c r="AE666" i="1"/>
  <c r="AD667" i="1"/>
  <c r="AE667" i="1"/>
  <c r="AD668" i="1"/>
  <c r="AE668" i="1"/>
  <c r="AD669" i="1"/>
  <c r="AE669" i="1"/>
  <c r="AD670" i="1"/>
  <c r="AE670" i="1"/>
  <c r="AD671" i="1"/>
  <c r="AE671" i="1"/>
  <c r="AD672" i="1"/>
  <c r="AE672" i="1"/>
  <c r="AD673" i="1"/>
  <c r="AE673" i="1"/>
  <c r="AD674" i="1"/>
  <c r="AE674" i="1"/>
  <c r="AE591" i="1"/>
  <c r="AD591" i="1"/>
  <c r="AD555" i="1"/>
  <c r="AE555" i="1"/>
  <c r="AD556" i="1"/>
  <c r="AE556" i="1"/>
  <c r="AD557" i="1"/>
  <c r="AE557" i="1"/>
  <c r="AD558" i="1"/>
  <c r="AE558" i="1"/>
  <c r="AD559" i="1"/>
  <c r="AE559" i="1"/>
  <c r="AD560" i="1"/>
  <c r="AE560" i="1"/>
  <c r="AD561" i="1"/>
  <c r="AE561" i="1"/>
  <c r="AD562" i="1"/>
  <c r="AE562" i="1"/>
  <c r="AD563" i="1"/>
  <c r="AE563" i="1"/>
  <c r="AD564" i="1"/>
  <c r="AE564" i="1"/>
  <c r="AD565" i="1"/>
  <c r="AE565" i="1"/>
  <c r="AD566" i="1"/>
  <c r="AE566" i="1"/>
  <c r="AD567" i="1"/>
  <c r="AE567" i="1"/>
  <c r="AD568" i="1"/>
  <c r="AE568" i="1"/>
  <c r="AD569" i="1"/>
  <c r="AE569" i="1"/>
  <c r="AD570" i="1"/>
  <c r="AE570" i="1"/>
  <c r="AD571" i="1"/>
  <c r="AE571" i="1"/>
  <c r="AD572" i="1"/>
  <c r="AE572" i="1"/>
  <c r="AD573" i="1"/>
  <c r="AE573" i="1"/>
  <c r="AD574" i="1"/>
  <c r="AE574" i="1"/>
  <c r="AD575" i="1"/>
  <c r="AE575" i="1"/>
  <c r="AD576" i="1"/>
  <c r="AE576" i="1"/>
  <c r="AD577" i="1"/>
  <c r="AE577" i="1"/>
  <c r="AD578" i="1"/>
  <c r="AE578" i="1"/>
  <c r="AD579" i="1"/>
  <c r="AE579" i="1"/>
  <c r="AD580" i="1"/>
  <c r="AE580" i="1"/>
  <c r="AD581" i="1"/>
  <c r="AE581" i="1"/>
  <c r="AD582" i="1"/>
  <c r="AE582" i="1"/>
  <c r="AD583" i="1"/>
  <c r="AE583" i="1"/>
  <c r="AD584" i="1"/>
  <c r="AE584" i="1"/>
  <c r="AD585" i="1"/>
  <c r="AE585" i="1"/>
  <c r="AD586" i="1"/>
  <c r="AE586" i="1"/>
  <c r="AD587" i="1"/>
  <c r="AE587" i="1"/>
  <c r="AD588" i="1"/>
  <c r="AE588" i="1"/>
  <c r="AD589" i="1"/>
  <c r="AE589" i="1"/>
  <c r="AD525" i="1"/>
  <c r="AE525" i="1"/>
  <c r="AD526" i="1"/>
  <c r="AE526" i="1"/>
  <c r="AD527" i="1"/>
  <c r="AE527" i="1"/>
  <c r="AD528" i="1"/>
  <c r="AE528" i="1"/>
  <c r="AD529" i="1"/>
  <c r="AE529" i="1"/>
  <c r="AD530" i="1"/>
  <c r="AE530" i="1"/>
  <c r="AD531" i="1"/>
  <c r="AE531" i="1"/>
  <c r="AD532" i="1"/>
  <c r="AE532" i="1"/>
  <c r="AD533" i="1"/>
  <c r="AE533" i="1"/>
  <c r="AD534" i="1"/>
  <c r="AE534" i="1"/>
  <c r="AD535" i="1"/>
  <c r="AE535" i="1"/>
  <c r="AD536" i="1"/>
  <c r="AE536" i="1"/>
  <c r="AD537" i="1"/>
  <c r="AE537" i="1"/>
  <c r="AD538" i="1"/>
  <c r="AE538" i="1"/>
  <c r="AD539" i="1"/>
  <c r="AE539" i="1"/>
  <c r="AD540" i="1"/>
  <c r="AE540" i="1"/>
  <c r="AD541" i="1"/>
  <c r="AE541" i="1"/>
  <c r="AD542" i="1"/>
  <c r="AE542" i="1"/>
  <c r="AD543" i="1"/>
  <c r="AE543" i="1"/>
  <c r="AD544" i="1"/>
  <c r="AE544" i="1"/>
  <c r="AD545" i="1"/>
  <c r="AE545" i="1"/>
  <c r="AD546" i="1"/>
  <c r="AE546" i="1"/>
  <c r="AD547" i="1"/>
  <c r="AE547" i="1"/>
  <c r="AD548" i="1"/>
  <c r="AE548" i="1"/>
  <c r="AD549" i="1"/>
  <c r="AE549" i="1"/>
  <c r="AD550" i="1"/>
  <c r="AE550" i="1"/>
  <c r="AD551" i="1"/>
  <c r="AE551" i="1"/>
  <c r="AD552" i="1"/>
  <c r="AE552" i="1"/>
  <c r="AD553" i="1"/>
  <c r="AE553" i="1"/>
  <c r="AD554" i="1"/>
  <c r="AE554" i="1"/>
  <c r="AD473" i="1"/>
  <c r="AE473" i="1"/>
  <c r="AD474" i="1"/>
  <c r="AE474" i="1"/>
  <c r="AD475" i="1"/>
  <c r="AE475" i="1"/>
  <c r="AD476" i="1"/>
  <c r="AE476" i="1"/>
  <c r="AD477" i="1"/>
  <c r="AE477" i="1"/>
  <c r="AD478" i="1"/>
  <c r="AE478" i="1"/>
  <c r="AD479" i="1"/>
  <c r="AE479" i="1"/>
  <c r="AD480" i="1"/>
  <c r="AE480" i="1"/>
  <c r="AD481" i="1"/>
  <c r="AE481" i="1"/>
  <c r="AD482" i="1"/>
  <c r="AE482" i="1"/>
  <c r="AD483" i="1"/>
  <c r="AE483" i="1"/>
  <c r="AD484" i="1"/>
  <c r="AE484" i="1"/>
  <c r="AD485" i="1"/>
  <c r="AE485" i="1"/>
  <c r="AD486" i="1"/>
  <c r="AE486" i="1"/>
  <c r="AD487" i="1"/>
  <c r="AE487" i="1"/>
  <c r="AD488" i="1"/>
  <c r="AE488" i="1"/>
  <c r="AD489" i="1"/>
  <c r="AE489" i="1"/>
  <c r="AD490" i="1"/>
  <c r="AE490" i="1"/>
  <c r="AD491" i="1"/>
  <c r="AE491" i="1"/>
  <c r="AD492" i="1"/>
  <c r="AE492" i="1"/>
  <c r="AD493" i="1"/>
  <c r="AE493" i="1"/>
  <c r="AD494" i="1"/>
  <c r="AE494" i="1"/>
  <c r="AD495" i="1"/>
  <c r="AE495" i="1"/>
  <c r="AD496" i="1"/>
  <c r="AE496" i="1"/>
  <c r="AD497" i="1"/>
  <c r="AE497" i="1"/>
  <c r="AD498" i="1"/>
  <c r="AE498" i="1"/>
  <c r="AD499" i="1"/>
  <c r="AE499" i="1"/>
  <c r="AD500" i="1"/>
  <c r="AE500" i="1"/>
  <c r="AD501" i="1"/>
  <c r="AE501" i="1"/>
  <c r="AD502" i="1"/>
  <c r="AE502" i="1"/>
  <c r="AD503" i="1"/>
  <c r="AE503" i="1"/>
  <c r="AD504" i="1"/>
  <c r="AE504" i="1"/>
  <c r="AD505" i="1"/>
  <c r="AE505" i="1"/>
  <c r="AD506" i="1"/>
  <c r="AE506" i="1"/>
  <c r="AD507" i="1"/>
  <c r="AE507" i="1"/>
  <c r="AD508" i="1"/>
  <c r="AE508" i="1"/>
  <c r="AD509" i="1"/>
  <c r="AE509" i="1"/>
  <c r="AD510" i="1"/>
  <c r="AE510" i="1"/>
  <c r="AD511" i="1"/>
  <c r="AE511" i="1"/>
  <c r="AD512" i="1"/>
  <c r="AE512" i="1"/>
  <c r="AD513" i="1"/>
  <c r="AE513" i="1"/>
  <c r="AD514" i="1"/>
  <c r="AE514" i="1"/>
  <c r="AD515" i="1"/>
  <c r="AE515" i="1"/>
  <c r="AD516" i="1"/>
  <c r="AE516" i="1"/>
  <c r="AD517" i="1"/>
  <c r="AE517" i="1"/>
  <c r="AD518" i="1"/>
  <c r="AE518" i="1"/>
  <c r="AD519" i="1"/>
  <c r="AE519" i="1"/>
  <c r="AD520" i="1"/>
  <c r="AE520" i="1"/>
  <c r="AD521" i="1"/>
  <c r="AE521" i="1"/>
  <c r="AD522" i="1"/>
  <c r="AE522" i="1"/>
  <c r="AD523" i="1"/>
  <c r="AE523" i="1"/>
  <c r="AD524" i="1"/>
  <c r="AE524" i="1"/>
  <c r="AD447" i="1"/>
  <c r="AE447" i="1"/>
  <c r="AD448" i="1"/>
  <c r="AE448" i="1"/>
  <c r="AD449" i="1"/>
  <c r="AE449" i="1"/>
  <c r="AD450" i="1"/>
  <c r="AE450" i="1"/>
  <c r="AD451" i="1"/>
  <c r="AE451" i="1"/>
  <c r="AD452" i="1"/>
  <c r="AE452" i="1"/>
  <c r="AD453" i="1"/>
  <c r="AE453" i="1"/>
  <c r="AD454" i="1"/>
  <c r="AE454" i="1"/>
  <c r="AD455" i="1"/>
  <c r="AE455" i="1"/>
  <c r="AD456" i="1"/>
  <c r="AE456" i="1"/>
  <c r="AD457" i="1"/>
  <c r="AE457" i="1"/>
  <c r="AD458" i="1"/>
  <c r="AE458" i="1"/>
  <c r="AD459" i="1"/>
  <c r="AE459" i="1"/>
  <c r="AD460" i="1"/>
  <c r="AE460" i="1"/>
  <c r="AD461" i="1"/>
  <c r="AE461" i="1"/>
  <c r="AD462" i="1"/>
  <c r="AE462" i="1"/>
  <c r="AD463" i="1"/>
  <c r="AE463" i="1"/>
  <c r="AD464" i="1"/>
  <c r="AE464" i="1"/>
  <c r="AD465" i="1"/>
  <c r="AE465" i="1"/>
  <c r="AD466" i="1"/>
  <c r="AE466" i="1"/>
  <c r="AD467" i="1"/>
  <c r="AE467" i="1"/>
  <c r="AD468" i="1"/>
  <c r="AE468" i="1"/>
  <c r="AD469" i="1"/>
  <c r="AE469" i="1"/>
  <c r="AD470" i="1"/>
  <c r="AE470" i="1"/>
  <c r="AD471" i="1"/>
  <c r="AE471" i="1"/>
  <c r="AD472" i="1"/>
  <c r="AE472" i="1"/>
  <c r="AD420" i="1"/>
  <c r="AE420" i="1"/>
  <c r="AD421" i="1"/>
  <c r="AE421" i="1"/>
  <c r="AD422" i="1"/>
  <c r="AE422" i="1"/>
  <c r="AD423" i="1"/>
  <c r="AE423" i="1"/>
  <c r="AD424" i="1"/>
  <c r="AE424" i="1"/>
  <c r="AD425" i="1"/>
  <c r="AE425" i="1"/>
  <c r="AD426" i="1"/>
  <c r="AE426" i="1"/>
  <c r="AD427" i="1"/>
  <c r="AE427" i="1"/>
  <c r="AD428" i="1"/>
  <c r="AE428" i="1"/>
  <c r="AD429" i="1"/>
  <c r="AE429" i="1"/>
  <c r="AD430" i="1"/>
  <c r="AE430" i="1"/>
  <c r="AD431" i="1"/>
  <c r="AE431" i="1"/>
  <c r="AD432" i="1"/>
  <c r="AE432" i="1"/>
  <c r="AD433" i="1"/>
  <c r="AE433" i="1"/>
  <c r="AD434" i="1"/>
  <c r="AE434" i="1"/>
  <c r="AD435" i="1"/>
  <c r="AE435" i="1"/>
  <c r="AD436" i="1"/>
  <c r="AE436" i="1"/>
  <c r="AD437" i="1"/>
  <c r="AE437" i="1"/>
  <c r="AD438" i="1"/>
  <c r="AE438" i="1"/>
  <c r="AD439" i="1"/>
  <c r="AE439" i="1"/>
  <c r="AD440" i="1"/>
  <c r="AE440" i="1"/>
  <c r="AD441" i="1"/>
  <c r="AE441" i="1"/>
  <c r="AD442" i="1"/>
  <c r="AE442" i="1"/>
  <c r="AD443" i="1"/>
  <c r="AE443" i="1"/>
  <c r="AD444" i="1"/>
  <c r="AE444" i="1"/>
  <c r="AD445" i="1"/>
  <c r="AE445" i="1"/>
  <c r="AD446" i="1"/>
  <c r="AE446" i="1"/>
  <c r="AD381" i="1"/>
  <c r="AE381" i="1"/>
  <c r="AD382" i="1"/>
  <c r="AE382" i="1"/>
  <c r="AD383" i="1"/>
  <c r="AE383" i="1"/>
  <c r="AD384" i="1"/>
  <c r="AE384" i="1"/>
  <c r="AD385" i="1"/>
  <c r="AE385" i="1"/>
  <c r="AD386" i="1"/>
  <c r="AE386" i="1"/>
  <c r="AD387" i="1"/>
  <c r="AE387" i="1"/>
  <c r="AD388" i="1"/>
  <c r="AE388" i="1"/>
  <c r="AD389" i="1"/>
  <c r="AE389" i="1"/>
  <c r="AD390" i="1"/>
  <c r="AE390" i="1"/>
  <c r="AD391" i="1"/>
  <c r="AE391" i="1"/>
  <c r="AD392" i="1"/>
  <c r="AE392" i="1"/>
  <c r="AD393" i="1"/>
  <c r="AE393" i="1"/>
  <c r="AD394" i="1"/>
  <c r="AE394" i="1"/>
  <c r="AD395" i="1"/>
  <c r="AE395" i="1"/>
  <c r="AD396" i="1"/>
  <c r="AE396" i="1"/>
  <c r="AD397" i="1"/>
  <c r="AE397" i="1"/>
  <c r="AD398" i="1"/>
  <c r="AE398" i="1"/>
  <c r="AD399" i="1"/>
  <c r="AE399" i="1"/>
  <c r="AD400" i="1"/>
  <c r="AE400" i="1"/>
  <c r="AD401" i="1"/>
  <c r="AE401" i="1"/>
  <c r="AD402" i="1"/>
  <c r="AE402" i="1"/>
  <c r="AD403" i="1"/>
  <c r="AE403" i="1"/>
  <c r="AD404" i="1"/>
  <c r="AE404" i="1"/>
  <c r="AD405" i="1"/>
  <c r="AE405" i="1"/>
  <c r="AD406" i="1"/>
  <c r="AE406" i="1"/>
  <c r="AD407" i="1"/>
  <c r="AE407" i="1"/>
  <c r="AD408" i="1"/>
  <c r="AE408" i="1"/>
  <c r="AD409" i="1"/>
  <c r="AE409" i="1"/>
  <c r="AD410" i="1"/>
  <c r="AE410" i="1"/>
  <c r="AD411" i="1"/>
  <c r="AE411" i="1"/>
  <c r="AD412" i="1"/>
  <c r="AE412" i="1"/>
  <c r="AD413" i="1"/>
  <c r="AE413" i="1"/>
  <c r="AD414" i="1"/>
  <c r="AE414" i="1"/>
  <c r="AD415" i="1"/>
  <c r="AE415" i="1"/>
  <c r="AD416" i="1"/>
  <c r="AE416" i="1"/>
  <c r="AD417" i="1"/>
  <c r="AE417" i="1"/>
  <c r="AD418" i="1"/>
  <c r="AE418" i="1"/>
  <c r="AD419" i="1"/>
  <c r="AE419" i="1"/>
  <c r="AD350" i="1"/>
  <c r="AE350" i="1"/>
  <c r="AD351" i="1"/>
  <c r="AE351" i="1"/>
  <c r="AD352" i="1"/>
  <c r="AE352" i="1"/>
  <c r="AD353" i="1"/>
  <c r="AE353" i="1"/>
  <c r="AD354" i="1"/>
  <c r="AE354" i="1"/>
  <c r="AD355" i="1"/>
  <c r="AE355" i="1"/>
  <c r="AD356" i="1"/>
  <c r="AE356" i="1"/>
  <c r="AD357" i="1"/>
  <c r="AE357" i="1"/>
  <c r="AD358" i="1"/>
  <c r="AE358" i="1"/>
  <c r="AD359" i="1"/>
  <c r="AE359" i="1"/>
  <c r="AD360" i="1"/>
  <c r="AE360" i="1"/>
  <c r="AD361" i="1"/>
  <c r="AE361" i="1"/>
  <c r="AD362" i="1"/>
  <c r="AE362" i="1"/>
  <c r="AD363" i="1"/>
  <c r="AE363" i="1"/>
  <c r="AD364" i="1"/>
  <c r="AE364" i="1"/>
  <c r="AD365" i="1"/>
  <c r="AE365" i="1"/>
  <c r="AD366" i="1"/>
  <c r="AE366" i="1"/>
  <c r="AD367" i="1"/>
  <c r="AE367" i="1"/>
  <c r="AD368" i="1"/>
  <c r="AE368" i="1"/>
  <c r="AD369" i="1"/>
  <c r="AE369" i="1"/>
  <c r="AD370" i="1"/>
  <c r="AE370" i="1"/>
  <c r="AD371" i="1"/>
  <c r="AE371" i="1"/>
  <c r="AD372" i="1"/>
  <c r="AE372" i="1"/>
  <c r="AD373" i="1"/>
  <c r="AE373" i="1"/>
  <c r="AD374" i="1"/>
  <c r="AE374" i="1"/>
  <c r="AD375" i="1"/>
  <c r="AE375" i="1"/>
  <c r="AD376" i="1"/>
  <c r="AE376" i="1"/>
  <c r="AD377" i="1"/>
  <c r="AE377" i="1"/>
  <c r="AD378" i="1"/>
  <c r="AE378" i="1"/>
  <c r="AD379" i="1"/>
  <c r="AE379" i="1"/>
  <c r="AD380" i="1"/>
  <c r="AE380" i="1"/>
  <c r="AD313" i="1"/>
  <c r="AE313" i="1"/>
  <c r="AD314" i="1"/>
  <c r="AE314" i="1"/>
  <c r="AD315" i="1"/>
  <c r="AE315" i="1"/>
  <c r="AD316" i="1"/>
  <c r="AE316" i="1"/>
  <c r="AD317" i="1"/>
  <c r="AE317" i="1"/>
  <c r="AD318" i="1"/>
  <c r="AE318" i="1"/>
  <c r="AD319" i="1"/>
  <c r="AE319" i="1"/>
  <c r="AD320" i="1"/>
  <c r="AE320" i="1"/>
  <c r="AD321" i="1"/>
  <c r="AE321" i="1"/>
  <c r="AD322" i="1"/>
  <c r="AE322" i="1"/>
  <c r="AD323" i="1"/>
  <c r="AE323" i="1"/>
  <c r="AD324" i="1"/>
  <c r="AE324" i="1"/>
  <c r="AD325" i="1"/>
  <c r="AE325" i="1"/>
  <c r="AD326" i="1"/>
  <c r="AE326" i="1"/>
  <c r="AD327" i="1"/>
  <c r="AE327" i="1"/>
  <c r="AD328" i="1"/>
  <c r="AE328" i="1"/>
  <c r="AD329" i="1"/>
  <c r="AE329" i="1"/>
  <c r="AD330" i="1"/>
  <c r="AE330" i="1"/>
  <c r="AD331" i="1"/>
  <c r="AE331" i="1"/>
  <c r="AD332" i="1"/>
  <c r="AE332" i="1"/>
  <c r="AD333" i="1"/>
  <c r="AE333" i="1"/>
  <c r="AD334" i="1"/>
  <c r="AE334" i="1"/>
  <c r="AD335" i="1"/>
  <c r="AE335" i="1"/>
  <c r="AD336" i="1"/>
  <c r="AE336" i="1"/>
  <c r="AD337" i="1"/>
  <c r="AE337" i="1"/>
  <c r="AD338" i="1"/>
  <c r="AE338" i="1"/>
  <c r="AD339" i="1"/>
  <c r="AE339" i="1"/>
  <c r="AD340" i="1"/>
  <c r="AE340" i="1"/>
  <c r="AD341" i="1"/>
  <c r="AE341" i="1"/>
  <c r="AD342" i="1"/>
  <c r="AE342" i="1"/>
  <c r="AD343" i="1"/>
  <c r="AE343" i="1"/>
  <c r="AD344" i="1"/>
  <c r="AE344" i="1"/>
  <c r="AD345" i="1"/>
  <c r="AE345" i="1"/>
  <c r="AD346" i="1"/>
  <c r="AE346" i="1"/>
  <c r="AD347" i="1"/>
  <c r="AE347" i="1"/>
  <c r="AD348" i="1"/>
  <c r="AE348" i="1"/>
  <c r="AD349" i="1"/>
  <c r="AE349" i="1"/>
  <c r="AD292" i="1"/>
  <c r="AE292" i="1"/>
  <c r="AD293" i="1"/>
  <c r="AE293" i="1"/>
  <c r="AD294" i="1"/>
  <c r="AE294" i="1"/>
  <c r="AD295" i="1"/>
  <c r="AE295" i="1"/>
  <c r="AD296" i="1"/>
  <c r="AE296" i="1"/>
  <c r="AD297" i="1"/>
  <c r="AE297" i="1"/>
  <c r="AD298" i="1"/>
  <c r="AE298" i="1"/>
  <c r="AD299" i="1"/>
  <c r="AE299" i="1"/>
  <c r="AD300" i="1"/>
  <c r="AE300" i="1"/>
  <c r="AD301" i="1"/>
  <c r="AE301" i="1"/>
  <c r="AD302" i="1"/>
  <c r="AE302" i="1"/>
  <c r="AD303" i="1"/>
  <c r="AE303" i="1"/>
  <c r="AD304" i="1"/>
  <c r="AE304" i="1"/>
  <c r="AD305" i="1"/>
  <c r="AE305" i="1"/>
  <c r="AD306" i="1"/>
  <c r="AE306" i="1"/>
  <c r="AD307" i="1"/>
  <c r="AE307" i="1"/>
  <c r="AD308" i="1"/>
  <c r="AE308" i="1"/>
  <c r="AD309" i="1"/>
  <c r="AE309" i="1"/>
  <c r="AD310" i="1"/>
  <c r="AE310" i="1"/>
  <c r="AD311" i="1"/>
  <c r="AE311" i="1"/>
  <c r="AD312" i="1"/>
  <c r="AE312" i="1"/>
  <c r="AE291" i="1"/>
  <c r="AD291" i="1"/>
  <c r="AD260" i="1"/>
  <c r="AE260" i="1"/>
  <c r="AD261" i="1"/>
  <c r="AE261" i="1"/>
  <c r="AD262" i="1"/>
  <c r="AE262" i="1"/>
  <c r="AD263" i="1"/>
  <c r="AE263" i="1"/>
  <c r="AD264" i="1"/>
  <c r="AE264" i="1"/>
  <c r="AD265" i="1"/>
  <c r="AE265" i="1"/>
  <c r="AD266" i="1"/>
  <c r="AE266" i="1"/>
  <c r="AD267" i="1"/>
  <c r="AE267" i="1"/>
  <c r="AD268" i="1"/>
  <c r="AE268" i="1"/>
  <c r="AD269" i="1"/>
  <c r="AE269" i="1"/>
  <c r="AD270" i="1"/>
  <c r="AE270" i="1"/>
  <c r="AD271" i="1"/>
  <c r="AE271" i="1"/>
  <c r="AD272" i="1"/>
  <c r="AE272" i="1"/>
  <c r="AD273" i="1"/>
  <c r="AE273" i="1"/>
  <c r="AD274" i="1"/>
  <c r="AE274" i="1"/>
  <c r="AD275" i="1"/>
  <c r="AE275" i="1"/>
  <c r="AD276" i="1"/>
  <c r="AE276" i="1"/>
  <c r="AD277" i="1"/>
  <c r="AE277" i="1"/>
  <c r="AD278" i="1"/>
  <c r="AE278" i="1"/>
  <c r="AD279" i="1"/>
  <c r="AE279" i="1"/>
  <c r="AD280" i="1"/>
  <c r="AE280" i="1"/>
  <c r="AD281" i="1"/>
  <c r="AE281" i="1"/>
  <c r="AD282" i="1"/>
  <c r="AE282" i="1"/>
  <c r="AD283" i="1"/>
  <c r="AE283" i="1"/>
  <c r="AD284" i="1"/>
  <c r="AE284" i="1"/>
  <c r="AD285" i="1"/>
  <c r="AE285" i="1"/>
  <c r="AD286" i="1"/>
  <c r="AE286" i="1"/>
  <c r="AD287" i="1"/>
  <c r="AE287" i="1"/>
  <c r="AD288" i="1"/>
  <c r="AE288" i="1"/>
  <c r="AD289" i="1"/>
  <c r="AE289" i="1"/>
  <c r="AD236" i="1"/>
  <c r="AE236" i="1"/>
  <c r="AD237" i="1"/>
  <c r="AE237" i="1"/>
  <c r="AD238" i="1"/>
  <c r="AE238" i="1"/>
  <c r="AD239" i="1"/>
  <c r="AE239" i="1"/>
  <c r="AD240" i="1"/>
  <c r="AE240" i="1"/>
  <c r="AD241" i="1"/>
  <c r="AE241" i="1"/>
  <c r="AD242" i="1"/>
  <c r="AE242" i="1"/>
  <c r="AD243" i="1"/>
  <c r="AE243" i="1"/>
  <c r="AD244" i="1"/>
  <c r="AE244" i="1"/>
  <c r="AD245" i="1"/>
  <c r="AE245" i="1"/>
  <c r="AD246" i="1"/>
  <c r="AE246" i="1"/>
  <c r="AD247" i="1"/>
  <c r="AE247" i="1"/>
  <c r="AD248" i="1"/>
  <c r="AE248" i="1"/>
  <c r="AD249" i="1"/>
  <c r="AE249" i="1"/>
  <c r="AD250" i="1"/>
  <c r="AE250" i="1"/>
  <c r="AD251" i="1"/>
  <c r="AE251" i="1"/>
  <c r="AD252" i="1"/>
  <c r="AE252" i="1"/>
  <c r="AD253" i="1"/>
  <c r="AE253" i="1"/>
  <c r="AD254" i="1"/>
  <c r="AE254" i="1"/>
  <c r="AD255" i="1"/>
  <c r="AE255" i="1"/>
  <c r="AD256" i="1"/>
  <c r="AE256" i="1"/>
  <c r="AD257" i="1"/>
  <c r="AE257" i="1"/>
  <c r="AD258" i="1"/>
  <c r="AE258" i="1"/>
  <c r="AD259" i="1"/>
  <c r="AE259" i="1"/>
  <c r="AE235" i="1"/>
  <c r="AD235" i="1"/>
  <c r="AF289" i="1"/>
  <c r="AG289" i="1"/>
  <c r="AH289" i="1"/>
  <c r="AI289" i="1"/>
  <c r="AJ289" i="1"/>
  <c r="AF589" i="1"/>
  <c r="AG589" i="1"/>
  <c r="AH589" i="1"/>
  <c r="AI589" i="1"/>
  <c r="AJ589" i="1"/>
  <c r="AG674" i="1"/>
  <c r="AG673" i="1"/>
  <c r="AG672" i="1"/>
  <c r="AG671" i="1"/>
  <c r="AG670" i="1"/>
  <c r="AG669" i="1"/>
  <c r="AG668" i="1"/>
  <c r="AG667" i="1"/>
  <c r="AG666" i="1"/>
  <c r="AG665" i="1"/>
  <c r="AG664" i="1"/>
  <c r="AG663" i="1"/>
  <c r="AG662" i="1"/>
  <c r="AG661" i="1"/>
  <c r="AG660" i="1"/>
  <c r="AG659" i="1"/>
  <c r="AG658" i="1"/>
  <c r="AG657" i="1"/>
  <c r="AG656" i="1"/>
  <c r="AG655" i="1"/>
  <c r="AG654" i="1"/>
  <c r="AG653" i="1"/>
  <c r="AG652" i="1"/>
  <c r="AG651" i="1"/>
  <c r="AG650" i="1"/>
  <c r="AG649" i="1"/>
  <c r="AG648" i="1"/>
  <c r="AG647" i="1"/>
  <c r="AG646" i="1"/>
  <c r="AG645" i="1"/>
  <c r="AG644" i="1"/>
  <c r="AG643" i="1"/>
  <c r="AG642" i="1"/>
  <c r="AG641" i="1"/>
  <c r="AG640" i="1"/>
  <c r="AG639" i="1"/>
  <c r="AG638" i="1"/>
  <c r="AG637" i="1"/>
  <c r="AG636" i="1"/>
  <c r="AG635" i="1"/>
  <c r="AG634" i="1"/>
  <c r="AG633" i="1"/>
  <c r="AG632" i="1"/>
  <c r="AG631" i="1"/>
  <c r="AG630" i="1"/>
  <c r="AG629" i="1"/>
  <c r="AG628" i="1"/>
  <c r="AG627" i="1"/>
  <c r="AG626" i="1"/>
  <c r="AG625" i="1"/>
  <c r="AG624" i="1"/>
  <c r="AG623" i="1"/>
  <c r="AG622" i="1"/>
  <c r="AG621" i="1"/>
  <c r="AG620" i="1"/>
  <c r="AG619" i="1"/>
  <c r="AG618" i="1"/>
  <c r="AG617" i="1"/>
  <c r="AG616" i="1"/>
  <c r="AG615" i="1"/>
  <c r="AG614" i="1"/>
  <c r="AG613" i="1"/>
  <c r="AG612" i="1"/>
  <c r="AG611" i="1"/>
  <c r="AG610" i="1"/>
  <c r="AG609" i="1"/>
  <c r="AG608" i="1"/>
  <c r="AG607" i="1"/>
  <c r="AG606" i="1"/>
  <c r="AG605" i="1"/>
  <c r="AG604" i="1"/>
  <c r="AG603" i="1"/>
  <c r="AG602" i="1"/>
  <c r="AG601" i="1"/>
  <c r="AG600" i="1"/>
  <c r="AG599" i="1"/>
  <c r="AG598" i="1"/>
  <c r="AG597" i="1"/>
  <c r="AG596" i="1"/>
  <c r="AG595" i="1"/>
  <c r="AG594" i="1"/>
  <c r="AG593" i="1"/>
  <c r="AG592" i="1"/>
  <c r="AG591" i="1"/>
  <c r="AG588" i="1"/>
  <c r="AG587" i="1"/>
  <c r="AG586" i="1"/>
  <c r="AG585" i="1"/>
  <c r="AG584" i="1"/>
  <c r="AG583" i="1"/>
  <c r="AG582" i="1"/>
  <c r="AG581" i="1"/>
  <c r="AG580" i="1"/>
  <c r="AG579" i="1"/>
  <c r="AG578" i="1"/>
  <c r="AG577" i="1"/>
  <c r="AG576" i="1"/>
  <c r="AG575" i="1"/>
  <c r="AG574" i="1"/>
  <c r="AG573" i="1"/>
  <c r="AG572" i="1"/>
  <c r="AG571" i="1"/>
  <c r="AG570" i="1"/>
  <c r="AG569" i="1"/>
  <c r="AG568" i="1"/>
  <c r="AG567" i="1"/>
  <c r="AG566" i="1"/>
  <c r="AG565" i="1"/>
  <c r="AG564" i="1"/>
  <c r="AG563" i="1"/>
  <c r="AG562" i="1"/>
  <c r="AG561" i="1"/>
  <c r="AG560" i="1"/>
  <c r="AG559" i="1"/>
  <c r="AG558" i="1"/>
  <c r="AG557" i="1"/>
  <c r="AG556" i="1"/>
  <c r="AG555" i="1"/>
  <c r="AG554" i="1"/>
  <c r="AG553" i="1"/>
  <c r="AG552" i="1"/>
  <c r="AG551" i="1"/>
  <c r="AG550" i="1"/>
  <c r="AG549" i="1"/>
  <c r="AG548" i="1"/>
  <c r="AG547" i="1"/>
  <c r="AG546" i="1"/>
  <c r="AG545" i="1"/>
  <c r="AG544" i="1"/>
  <c r="AG543" i="1"/>
  <c r="AG542" i="1"/>
  <c r="AG541" i="1"/>
  <c r="AG540" i="1"/>
  <c r="AG539" i="1"/>
  <c r="AG538" i="1"/>
  <c r="AG537" i="1"/>
  <c r="AG536" i="1"/>
  <c r="AG535" i="1"/>
  <c r="AG534" i="1"/>
  <c r="AG533" i="1"/>
  <c r="AG532" i="1"/>
  <c r="AG531" i="1"/>
  <c r="AG530" i="1"/>
  <c r="AG529" i="1"/>
  <c r="AG528" i="1"/>
  <c r="AG527" i="1"/>
  <c r="AG526" i="1"/>
  <c r="AG525" i="1"/>
  <c r="AG524" i="1"/>
  <c r="AG523" i="1"/>
  <c r="AG522" i="1"/>
  <c r="AG521" i="1"/>
  <c r="AG520" i="1"/>
  <c r="AG519" i="1"/>
  <c r="AG518" i="1"/>
  <c r="AG517" i="1"/>
  <c r="AG516" i="1"/>
  <c r="AG515" i="1"/>
  <c r="AG514" i="1"/>
  <c r="AG513" i="1"/>
  <c r="AG512" i="1"/>
  <c r="AG511" i="1"/>
  <c r="AG510" i="1"/>
  <c r="AG509" i="1"/>
  <c r="AG508" i="1"/>
  <c r="AG507" i="1"/>
  <c r="AG506" i="1"/>
  <c r="AG505" i="1"/>
  <c r="AG504" i="1"/>
  <c r="AG503" i="1"/>
  <c r="AG502" i="1"/>
  <c r="AG501" i="1"/>
  <c r="AG500" i="1"/>
  <c r="AG499" i="1"/>
  <c r="AG498" i="1"/>
  <c r="AG497" i="1"/>
  <c r="AG496" i="1"/>
  <c r="AG495" i="1"/>
  <c r="AG494" i="1"/>
  <c r="AG493" i="1"/>
  <c r="AG492" i="1"/>
  <c r="AG491" i="1"/>
  <c r="AG490" i="1"/>
  <c r="AG489" i="1"/>
  <c r="AG488" i="1"/>
  <c r="AG487" i="1"/>
  <c r="AG486" i="1"/>
  <c r="AG485" i="1"/>
  <c r="AG484" i="1"/>
  <c r="AG483" i="1"/>
  <c r="AG482" i="1"/>
  <c r="AG481" i="1"/>
  <c r="AG480" i="1"/>
  <c r="AG479" i="1"/>
  <c r="AG478" i="1"/>
  <c r="AG477" i="1"/>
  <c r="AG476" i="1"/>
  <c r="AG475" i="1"/>
  <c r="AG474" i="1"/>
  <c r="AG473" i="1"/>
  <c r="AG472" i="1"/>
  <c r="AG471" i="1"/>
  <c r="AG470" i="1"/>
  <c r="AG469" i="1"/>
  <c r="AG468" i="1"/>
  <c r="AG467" i="1"/>
  <c r="AG466" i="1"/>
  <c r="AG465" i="1"/>
  <c r="AG464" i="1"/>
  <c r="AG463" i="1"/>
  <c r="AG462" i="1"/>
  <c r="AG461" i="1"/>
  <c r="AG460" i="1"/>
  <c r="AG459" i="1"/>
  <c r="AG458" i="1"/>
  <c r="AG457" i="1"/>
  <c r="AG456" i="1"/>
  <c r="AG455" i="1"/>
  <c r="AG454" i="1"/>
  <c r="AG453" i="1"/>
  <c r="AG452" i="1"/>
  <c r="AG451" i="1"/>
  <c r="AG450" i="1"/>
  <c r="AG449" i="1"/>
  <c r="AG448" i="1"/>
  <c r="AG447" i="1"/>
  <c r="AG446" i="1"/>
  <c r="AG445" i="1"/>
  <c r="AG444" i="1"/>
  <c r="AG443" i="1"/>
  <c r="AG442" i="1"/>
  <c r="AG441" i="1"/>
  <c r="AG440" i="1"/>
  <c r="AG439" i="1"/>
  <c r="AG438" i="1"/>
  <c r="AG437" i="1"/>
  <c r="AG436" i="1"/>
  <c r="AG435" i="1"/>
  <c r="AG434" i="1"/>
  <c r="AG433" i="1"/>
  <c r="AG432" i="1"/>
  <c r="AG431" i="1"/>
  <c r="AG430" i="1"/>
  <c r="AG429" i="1"/>
  <c r="AG428" i="1"/>
  <c r="AG427" i="1"/>
  <c r="AG426" i="1"/>
  <c r="AG425" i="1"/>
  <c r="AG424" i="1"/>
  <c r="AG423" i="1"/>
  <c r="AG422" i="1"/>
  <c r="AG421" i="1"/>
  <c r="AG420" i="1"/>
  <c r="AG419" i="1"/>
  <c r="AG418" i="1"/>
  <c r="AG417" i="1"/>
  <c r="AG416" i="1"/>
  <c r="AG415" i="1"/>
  <c r="AG414" i="1"/>
  <c r="AG413" i="1"/>
  <c r="AG412" i="1"/>
  <c r="AG411" i="1"/>
  <c r="AG410" i="1"/>
  <c r="AG409" i="1"/>
  <c r="AG408" i="1"/>
  <c r="AG407" i="1"/>
  <c r="AG406" i="1"/>
  <c r="AG405" i="1"/>
  <c r="AG404" i="1"/>
  <c r="AG403" i="1"/>
  <c r="AG402" i="1"/>
  <c r="AG401" i="1"/>
  <c r="AG400" i="1"/>
  <c r="AG399" i="1"/>
  <c r="AG398" i="1"/>
  <c r="AG397" i="1"/>
  <c r="AG396" i="1"/>
  <c r="AG395" i="1"/>
  <c r="AG394" i="1"/>
  <c r="AG393" i="1"/>
  <c r="AG392" i="1"/>
  <c r="AG391" i="1"/>
  <c r="AG390" i="1"/>
  <c r="AG389" i="1"/>
  <c r="AG388" i="1"/>
  <c r="AG387" i="1"/>
  <c r="AG386" i="1"/>
  <c r="AG385" i="1"/>
  <c r="AG384" i="1"/>
  <c r="AG383" i="1"/>
  <c r="AG382" i="1"/>
  <c r="AG381" i="1"/>
  <c r="AG380" i="1"/>
  <c r="AG379" i="1"/>
  <c r="AG378" i="1"/>
  <c r="AG377" i="1"/>
  <c r="AG376" i="1"/>
  <c r="AG375" i="1"/>
  <c r="AG374" i="1"/>
  <c r="AG373" i="1"/>
  <c r="AG372" i="1"/>
  <c r="AG371" i="1"/>
  <c r="AG370" i="1"/>
  <c r="AG369" i="1"/>
  <c r="AG368" i="1"/>
  <c r="AG367" i="1"/>
  <c r="AG366" i="1"/>
  <c r="AG365" i="1"/>
  <c r="AG364" i="1"/>
  <c r="AG363" i="1"/>
  <c r="AG362" i="1"/>
  <c r="AG361" i="1"/>
  <c r="AG360" i="1"/>
  <c r="AG359" i="1"/>
  <c r="AG358" i="1"/>
  <c r="AG357" i="1"/>
  <c r="AG356" i="1"/>
  <c r="AG355" i="1"/>
  <c r="AG354" i="1"/>
  <c r="AG353" i="1"/>
  <c r="AG352" i="1"/>
  <c r="AG351" i="1"/>
  <c r="AG350" i="1"/>
  <c r="AG349" i="1"/>
  <c r="AG348" i="1"/>
  <c r="AG347" i="1"/>
  <c r="AG346" i="1"/>
  <c r="AG345" i="1"/>
  <c r="AG344" i="1"/>
  <c r="AG343" i="1"/>
  <c r="AG342" i="1"/>
  <c r="AG341" i="1"/>
  <c r="AG340" i="1"/>
  <c r="AG339" i="1"/>
  <c r="AG338" i="1"/>
  <c r="AG337" i="1"/>
  <c r="AG336" i="1"/>
  <c r="AG335" i="1"/>
  <c r="AG334" i="1"/>
  <c r="AG333" i="1"/>
  <c r="AG332" i="1"/>
  <c r="AG331" i="1"/>
  <c r="AG330" i="1"/>
  <c r="AG329" i="1"/>
  <c r="AG328" i="1"/>
  <c r="AG327" i="1"/>
  <c r="AG326" i="1"/>
  <c r="AG325" i="1"/>
  <c r="AG324" i="1"/>
  <c r="AG323" i="1"/>
  <c r="AG322" i="1"/>
  <c r="AG321" i="1"/>
  <c r="AG320" i="1"/>
  <c r="AG319" i="1"/>
  <c r="AG318" i="1"/>
  <c r="AG317" i="1"/>
  <c r="AG316" i="1"/>
  <c r="AG315" i="1"/>
  <c r="AG314" i="1"/>
  <c r="AG313" i="1"/>
  <c r="AG312" i="1"/>
  <c r="AG311" i="1"/>
  <c r="AG310" i="1"/>
  <c r="AG309" i="1"/>
  <c r="AG308" i="1"/>
  <c r="AG307" i="1"/>
  <c r="AG306" i="1"/>
  <c r="AG305" i="1"/>
  <c r="AG304" i="1"/>
  <c r="AG303" i="1"/>
  <c r="AG302" i="1"/>
  <c r="AG301" i="1"/>
  <c r="AG300" i="1"/>
  <c r="AG299" i="1"/>
  <c r="AG298" i="1"/>
  <c r="AG297" i="1"/>
  <c r="AG296" i="1"/>
  <c r="AG295" i="1"/>
  <c r="AG294" i="1"/>
  <c r="AG293" i="1"/>
  <c r="AG292" i="1"/>
  <c r="AG291" i="1"/>
  <c r="AG288" i="1"/>
  <c r="AG287" i="1"/>
  <c r="AG286" i="1"/>
  <c r="AG285" i="1"/>
  <c r="AG284" i="1"/>
  <c r="AG283" i="1"/>
  <c r="AG282" i="1"/>
  <c r="AG281" i="1"/>
  <c r="AG280" i="1"/>
  <c r="AG279" i="1"/>
  <c r="AG278" i="1"/>
  <c r="AG277" i="1"/>
  <c r="AG276" i="1"/>
  <c r="AG275" i="1"/>
  <c r="AG274" i="1"/>
  <c r="AG273" i="1"/>
  <c r="AG272" i="1"/>
  <c r="AG271" i="1"/>
  <c r="AG270" i="1"/>
  <c r="AG269" i="1"/>
  <c r="AG268" i="1"/>
  <c r="AG267" i="1"/>
  <c r="AG266" i="1"/>
  <c r="AG265" i="1"/>
  <c r="AG264" i="1"/>
  <c r="AG263" i="1"/>
  <c r="AG262" i="1"/>
  <c r="AG261" i="1"/>
  <c r="AG260" i="1"/>
  <c r="AG259" i="1"/>
  <c r="AG258" i="1"/>
  <c r="AG257" i="1"/>
  <c r="AG256" i="1"/>
  <c r="AG255" i="1"/>
  <c r="AG254" i="1"/>
  <c r="AG253" i="1"/>
  <c r="AG252" i="1"/>
  <c r="AG251" i="1"/>
  <c r="AG250" i="1"/>
  <c r="AG249" i="1"/>
  <c r="AG248" i="1"/>
  <c r="AG247" i="1"/>
  <c r="AG246" i="1"/>
  <c r="AG245" i="1"/>
  <c r="AG244" i="1"/>
  <c r="AG243" i="1"/>
  <c r="AG242" i="1"/>
  <c r="AG241" i="1"/>
  <c r="AG240" i="1"/>
  <c r="AG239" i="1"/>
  <c r="AG238" i="1"/>
  <c r="AG237" i="1"/>
  <c r="AG236" i="1"/>
  <c r="AG235" i="1"/>
  <c r="V291" i="1" l="1"/>
  <c r="U724" i="1" l="1"/>
  <c r="T724" i="1"/>
  <c r="S724" i="1"/>
  <c r="R724" i="1"/>
  <c r="Q724" i="1"/>
  <c r="P724" i="1"/>
  <c r="AA724" i="1"/>
  <c r="Z724" i="1"/>
  <c r="Y724" i="1"/>
  <c r="X724" i="1"/>
  <c r="W724" i="1"/>
  <c r="V724" i="1"/>
  <c r="AA292" i="1"/>
  <c r="Z292" i="1"/>
  <c r="Y292" i="1"/>
  <c r="X292" i="1"/>
  <c r="W292" i="1"/>
  <c r="V292" i="1"/>
  <c r="Y291" i="1"/>
  <c r="X291" i="1"/>
  <c r="W291" i="1"/>
  <c r="Z261" i="1"/>
  <c r="AA255" i="1"/>
  <c r="Z255" i="1"/>
  <c r="X254" i="1"/>
  <c r="X253" i="1"/>
  <c r="AA246" i="1"/>
  <c r="W243" i="1"/>
  <c r="X242" i="1"/>
  <c r="W242" i="1"/>
  <c r="V242" i="1"/>
  <c r="X241" i="1"/>
  <c r="W241" i="1"/>
  <c r="V241" i="1"/>
  <c r="V240" i="1"/>
  <c r="AA240" i="1"/>
  <c r="Z240" i="1"/>
  <c r="AA237" i="1"/>
  <c r="Z237" i="1"/>
  <c r="W239" i="1"/>
  <c r="V238" i="1"/>
  <c r="O724" i="1"/>
  <c r="N724" i="1"/>
  <c r="M724" i="1"/>
  <c r="L724" i="1"/>
  <c r="K724" i="1"/>
  <c r="K247" i="1" s="1"/>
  <c r="J724" i="1"/>
  <c r="J246" i="1"/>
  <c r="J235" i="1"/>
  <c r="K235" i="1"/>
  <c r="L235" i="1"/>
  <c r="J236" i="1"/>
  <c r="K236" i="1"/>
  <c r="L236" i="1"/>
  <c r="J237" i="1"/>
  <c r="K237" i="1"/>
  <c r="L237" i="1"/>
  <c r="N237" i="1"/>
  <c r="O237" i="1"/>
  <c r="J238" i="1"/>
  <c r="K238" i="1"/>
  <c r="L238" i="1"/>
  <c r="J239" i="1"/>
  <c r="K239" i="1"/>
  <c r="L239" i="1"/>
  <c r="J240" i="1"/>
  <c r="K240" i="1"/>
  <c r="L240" i="1"/>
  <c r="N240" i="1"/>
  <c r="O240" i="1"/>
  <c r="J241" i="1"/>
  <c r="K241" i="1"/>
  <c r="L241" i="1"/>
  <c r="J242" i="1"/>
  <c r="K242" i="1"/>
  <c r="L242" i="1"/>
  <c r="J243" i="1"/>
  <c r="K243" i="1"/>
  <c r="L243" i="1"/>
  <c r="N243" i="1"/>
  <c r="O243" i="1"/>
  <c r="J244" i="1"/>
  <c r="K244" i="1"/>
  <c r="L244" i="1"/>
  <c r="J245" i="1"/>
  <c r="K245" i="1"/>
  <c r="L245" i="1"/>
  <c r="K246" i="1"/>
  <c r="L246" i="1"/>
  <c r="N246" i="1"/>
  <c r="O246" i="1"/>
  <c r="J247" i="1"/>
  <c r="L247" i="1"/>
  <c r="J248" i="1"/>
  <c r="K248" i="1"/>
  <c r="L248" i="1"/>
  <c r="J249" i="1"/>
  <c r="L249" i="1"/>
  <c r="N249" i="1"/>
  <c r="O249" i="1"/>
  <c r="J250" i="1"/>
  <c r="K250" i="1"/>
  <c r="L250" i="1"/>
  <c r="J251" i="1"/>
  <c r="L251" i="1"/>
  <c r="J252" i="1"/>
  <c r="K252" i="1"/>
  <c r="L252" i="1"/>
  <c r="N252" i="1"/>
  <c r="O252" i="1"/>
  <c r="J253" i="1"/>
  <c r="L253" i="1"/>
  <c r="J254" i="1"/>
  <c r="K254" i="1"/>
  <c r="L254" i="1"/>
  <c r="J255" i="1"/>
  <c r="K255" i="1"/>
  <c r="L255" i="1"/>
  <c r="N255" i="1"/>
  <c r="O255" i="1"/>
  <c r="J256" i="1"/>
  <c r="K256" i="1"/>
  <c r="L256" i="1"/>
  <c r="J257" i="1"/>
  <c r="K257" i="1"/>
  <c r="L257" i="1"/>
  <c r="J258" i="1"/>
  <c r="K258" i="1"/>
  <c r="L258" i="1"/>
  <c r="N258" i="1"/>
  <c r="O258" i="1"/>
  <c r="J259" i="1"/>
  <c r="K259" i="1"/>
  <c r="L259" i="1"/>
  <c r="M259" i="1"/>
  <c r="J260" i="1"/>
  <c r="K260" i="1"/>
  <c r="L260" i="1"/>
  <c r="M260" i="1"/>
  <c r="J261" i="1"/>
  <c r="K261" i="1"/>
  <c r="L261" i="1"/>
  <c r="M261" i="1"/>
  <c r="N261" i="1"/>
  <c r="O261" i="1"/>
  <c r="J262" i="1"/>
  <c r="K262" i="1"/>
  <c r="L262" i="1"/>
  <c r="M262" i="1"/>
  <c r="J263" i="1"/>
  <c r="L263" i="1"/>
  <c r="M263" i="1"/>
  <c r="J264" i="1"/>
  <c r="K264" i="1"/>
  <c r="L264" i="1"/>
  <c r="M264" i="1"/>
  <c r="N264" i="1"/>
  <c r="O264" i="1"/>
  <c r="J265" i="1"/>
  <c r="L265" i="1"/>
  <c r="M265" i="1"/>
  <c r="J266" i="1"/>
  <c r="K266" i="1"/>
  <c r="L266" i="1"/>
  <c r="M266" i="1"/>
  <c r="J267" i="1"/>
  <c r="K267" i="1"/>
  <c r="L267" i="1"/>
  <c r="M267" i="1"/>
  <c r="N267" i="1"/>
  <c r="O267" i="1"/>
  <c r="J268" i="1"/>
  <c r="K268" i="1"/>
  <c r="L268" i="1"/>
  <c r="M268" i="1"/>
  <c r="J269" i="1"/>
  <c r="K269" i="1"/>
  <c r="L269" i="1"/>
  <c r="M269" i="1"/>
  <c r="J270" i="1"/>
  <c r="K270" i="1"/>
  <c r="L270" i="1"/>
  <c r="M270" i="1"/>
  <c r="N270" i="1"/>
  <c r="O270" i="1"/>
  <c r="J271" i="1"/>
  <c r="K271" i="1"/>
  <c r="L271" i="1"/>
  <c r="M271" i="1"/>
  <c r="J272" i="1"/>
  <c r="L272" i="1"/>
  <c r="M272" i="1"/>
  <c r="J273" i="1"/>
  <c r="L273" i="1"/>
  <c r="M273" i="1"/>
  <c r="N273" i="1"/>
  <c r="O273" i="1"/>
  <c r="J274" i="1"/>
  <c r="K274" i="1"/>
  <c r="L274" i="1"/>
  <c r="M274" i="1"/>
  <c r="J275" i="1"/>
  <c r="K275" i="1"/>
  <c r="L275" i="1"/>
  <c r="M275" i="1"/>
  <c r="J276" i="1"/>
  <c r="K276" i="1"/>
  <c r="L276" i="1"/>
  <c r="M276" i="1"/>
  <c r="N276" i="1"/>
  <c r="O276" i="1"/>
  <c r="J277" i="1"/>
  <c r="L277" i="1"/>
  <c r="M277" i="1"/>
  <c r="J278" i="1"/>
  <c r="K278" i="1"/>
  <c r="L278" i="1"/>
  <c r="M278" i="1"/>
  <c r="J279" i="1"/>
  <c r="L279" i="1"/>
  <c r="M279" i="1"/>
  <c r="N279" i="1"/>
  <c r="O279" i="1"/>
  <c r="J280" i="1"/>
  <c r="K280" i="1"/>
  <c r="L280" i="1"/>
  <c r="M280" i="1"/>
  <c r="J281" i="1"/>
  <c r="K281" i="1"/>
  <c r="L281" i="1"/>
  <c r="M281" i="1"/>
  <c r="J282" i="1"/>
  <c r="L282" i="1"/>
  <c r="M282" i="1"/>
  <c r="N282" i="1"/>
  <c r="O282" i="1"/>
  <c r="J283" i="1"/>
  <c r="K283" i="1"/>
  <c r="L283" i="1"/>
  <c r="M283" i="1"/>
  <c r="J284" i="1"/>
  <c r="K284" i="1"/>
  <c r="L284" i="1"/>
  <c r="M284" i="1"/>
  <c r="J285" i="1"/>
  <c r="K285" i="1"/>
  <c r="L285" i="1"/>
  <c r="M285" i="1"/>
  <c r="N285" i="1"/>
  <c r="O285" i="1"/>
  <c r="J286" i="1"/>
  <c r="K286" i="1"/>
  <c r="L286" i="1"/>
  <c r="M286" i="1"/>
  <c r="J287" i="1"/>
  <c r="L287" i="1"/>
  <c r="M287" i="1"/>
  <c r="J288" i="1"/>
  <c r="K288" i="1"/>
  <c r="L288" i="1"/>
  <c r="M288" i="1"/>
  <c r="N288" i="1"/>
  <c r="O288" i="1"/>
  <c r="J290" i="1"/>
  <c r="L290" i="1"/>
  <c r="M290" i="1"/>
  <c r="J291" i="1"/>
  <c r="L291" i="1"/>
  <c r="M291" i="1"/>
  <c r="J292" i="1"/>
  <c r="L292" i="1"/>
  <c r="M292" i="1"/>
  <c r="N292" i="1"/>
  <c r="O292" i="1"/>
  <c r="J293" i="1"/>
  <c r="K293" i="1"/>
  <c r="L293" i="1"/>
  <c r="M293" i="1"/>
  <c r="J294" i="1"/>
  <c r="K294" i="1"/>
  <c r="L294" i="1"/>
  <c r="M294" i="1"/>
  <c r="J295" i="1"/>
  <c r="K295" i="1"/>
  <c r="L295" i="1"/>
  <c r="M295" i="1"/>
  <c r="N295" i="1"/>
  <c r="O295" i="1"/>
  <c r="J296" i="1"/>
  <c r="K296" i="1"/>
  <c r="L296" i="1"/>
  <c r="M296" i="1"/>
  <c r="J297" i="1"/>
  <c r="K297" i="1"/>
  <c r="L297" i="1"/>
  <c r="M297" i="1"/>
  <c r="J298" i="1"/>
  <c r="K298" i="1"/>
  <c r="L298" i="1"/>
  <c r="M298" i="1"/>
  <c r="N298" i="1"/>
  <c r="O298" i="1"/>
  <c r="J299" i="1"/>
  <c r="K299" i="1"/>
  <c r="L299" i="1"/>
  <c r="M299" i="1"/>
  <c r="J300" i="1"/>
  <c r="L300" i="1"/>
  <c r="M300" i="1"/>
  <c r="J301" i="1"/>
  <c r="K301" i="1"/>
  <c r="L301" i="1"/>
  <c r="M301" i="1"/>
  <c r="N301" i="1"/>
  <c r="O301" i="1"/>
  <c r="J302" i="1"/>
  <c r="K302" i="1"/>
  <c r="L302" i="1"/>
  <c r="M302" i="1"/>
  <c r="J303" i="1"/>
  <c r="K303" i="1"/>
  <c r="L303" i="1"/>
  <c r="M303" i="1"/>
  <c r="J304" i="1"/>
  <c r="K304" i="1"/>
  <c r="L304" i="1"/>
  <c r="M304" i="1"/>
  <c r="N304" i="1"/>
  <c r="O304" i="1"/>
  <c r="J305" i="1"/>
  <c r="K305" i="1"/>
  <c r="L305" i="1"/>
  <c r="M305" i="1"/>
  <c r="J306" i="1"/>
  <c r="K306" i="1"/>
  <c r="L306" i="1"/>
  <c r="M306" i="1"/>
  <c r="J307" i="1"/>
  <c r="K307" i="1"/>
  <c r="L307" i="1"/>
  <c r="M307" i="1"/>
  <c r="N307" i="1"/>
  <c r="O307" i="1"/>
  <c r="J308" i="1"/>
  <c r="K308" i="1"/>
  <c r="L308" i="1"/>
  <c r="M308" i="1"/>
  <c r="K309" i="1"/>
  <c r="L309" i="1"/>
  <c r="M309" i="1"/>
  <c r="J310" i="1"/>
  <c r="K310" i="1"/>
  <c r="L310" i="1"/>
  <c r="M310" i="1"/>
  <c r="N310" i="1"/>
  <c r="O310" i="1"/>
  <c r="J311" i="1"/>
  <c r="K311" i="1"/>
  <c r="L311" i="1"/>
  <c r="M311" i="1"/>
  <c r="J312" i="1"/>
  <c r="K312" i="1"/>
  <c r="L312" i="1"/>
  <c r="M312" i="1"/>
  <c r="J313" i="1"/>
  <c r="K313" i="1"/>
  <c r="L313" i="1"/>
  <c r="M313" i="1"/>
  <c r="N313" i="1"/>
  <c r="O313" i="1"/>
  <c r="J668" i="1"/>
  <c r="K300" i="1" l="1"/>
  <c r="K292" i="1"/>
  <c r="K291" i="1"/>
  <c r="K290" i="1"/>
  <c r="K287" i="1"/>
  <c r="K282" i="1"/>
  <c r="K279" i="1"/>
  <c r="K277" i="1"/>
  <c r="K273" i="1"/>
  <c r="K272" i="1"/>
  <c r="K265" i="1"/>
  <c r="K263" i="1"/>
  <c r="K253" i="1"/>
  <c r="K251" i="1"/>
  <c r="K249" i="1"/>
  <c r="AF605" i="1"/>
  <c r="AH605" i="1"/>
  <c r="AI605" i="1"/>
  <c r="AJ605" i="1"/>
  <c r="AF606" i="1"/>
  <c r="AH606" i="1"/>
  <c r="AI606" i="1"/>
  <c r="AJ606" i="1"/>
  <c r="AF607" i="1"/>
  <c r="AH607" i="1"/>
  <c r="AI607" i="1"/>
  <c r="AJ607" i="1"/>
  <c r="AF608" i="1"/>
  <c r="AH608" i="1"/>
  <c r="AI608" i="1"/>
  <c r="AJ608" i="1"/>
  <c r="AF609" i="1"/>
  <c r="AH609" i="1"/>
  <c r="AI609" i="1"/>
  <c r="AJ609" i="1"/>
  <c r="AF610" i="1"/>
  <c r="AH610" i="1"/>
  <c r="AI610" i="1"/>
  <c r="AJ610" i="1"/>
  <c r="AF611" i="1"/>
  <c r="AH611" i="1"/>
  <c r="AI611" i="1"/>
  <c r="AJ611" i="1"/>
  <c r="AF612" i="1"/>
  <c r="AH612" i="1"/>
  <c r="AI612" i="1"/>
  <c r="AJ612" i="1"/>
  <c r="AF613" i="1"/>
  <c r="AH613" i="1"/>
  <c r="AI613" i="1"/>
  <c r="AJ613" i="1"/>
  <c r="AF614" i="1"/>
  <c r="AH614" i="1"/>
  <c r="AI614" i="1"/>
  <c r="AJ614" i="1"/>
  <c r="AF615" i="1"/>
  <c r="AH615" i="1"/>
  <c r="AI615" i="1"/>
  <c r="AJ615" i="1"/>
  <c r="AF616" i="1"/>
  <c r="AH616" i="1"/>
  <c r="AI616" i="1"/>
  <c r="AJ616" i="1"/>
  <c r="AF617" i="1"/>
  <c r="AH617" i="1"/>
  <c r="AI617" i="1"/>
  <c r="AJ617" i="1"/>
  <c r="AF618" i="1"/>
  <c r="AH618" i="1"/>
  <c r="AI618" i="1"/>
  <c r="AJ618" i="1"/>
  <c r="AF619" i="1"/>
  <c r="AH619" i="1"/>
  <c r="AI619" i="1"/>
  <c r="AJ619" i="1"/>
  <c r="AF620" i="1"/>
  <c r="AH620" i="1"/>
  <c r="AI620" i="1"/>
  <c r="AJ620" i="1"/>
  <c r="AF621" i="1"/>
  <c r="AH621" i="1"/>
  <c r="AI621" i="1"/>
  <c r="AJ621" i="1"/>
  <c r="AF622" i="1"/>
  <c r="AH622" i="1"/>
  <c r="AI622" i="1"/>
  <c r="AJ622" i="1"/>
  <c r="AF623" i="1"/>
  <c r="AH623" i="1"/>
  <c r="AI623" i="1"/>
  <c r="AJ623" i="1"/>
  <c r="AF624" i="1"/>
  <c r="AH624" i="1"/>
  <c r="AI624" i="1"/>
  <c r="AJ624" i="1"/>
  <c r="AF625" i="1"/>
  <c r="AH625" i="1"/>
  <c r="AI625" i="1"/>
  <c r="AJ625" i="1"/>
  <c r="AF626" i="1"/>
  <c r="AH626" i="1"/>
  <c r="AI626" i="1"/>
  <c r="AJ626" i="1"/>
  <c r="AF627" i="1"/>
  <c r="AH627" i="1"/>
  <c r="AI627" i="1"/>
  <c r="AJ627" i="1"/>
  <c r="AF628" i="1"/>
  <c r="AH628" i="1"/>
  <c r="AI628" i="1"/>
  <c r="AJ628" i="1"/>
  <c r="AF629" i="1"/>
  <c r="AH629" i="1"/>
  <c r="AI629" i="1"/>
  <c r="AJ629" i="1"/>
  <c r="AF630" i="1"/>
  <c r="AH630" i="1"/>
  <c r="AI630" i="1"/>
  <c r="AJ630" i="1"/>
  <c r="AF631" i="1"/>
  <c r="AH631" i="1"/>
  <c r="AI631" i="1"/>
  <c r="AJ631" i="1"/>
  <c r="AF632" i="1"/>
  <c r="AH632" i="1"/>
  <c r="AI632" i="1"/>
  <c r="AJ632" i="1"/>
  <c r="AF633" i="1"/>
  <c r="AH633" i="1"/>
  <c r="AI633" i="1"/>
  <c r="AJ633" i="1"/>
  <c r="AF634" i="1"/>
  <c r="AH634" i="1"/>
  <c r="AI634" i="1"/>
  <c r="AJ634" i="1"/>
  <c r="AF635" i="1"/>
  <c r="AH635" i="1"/>
  <c r="AI635" i="1"/>
  <c r="AJ635" i="1"/>
  <c r="AF636" i="1"/>
  <c r="AH636" i="1"/>
  <c r="AI636" i="1"/>
  <c r="AJ636" i="1"/>
  <c r="AF637" i="1"/>
  <c r="AH637" i="1"/>
  <c r="AI637" i="1"/>
  <c r="AJ637" i="1"/>
  <c r="AF638" i="1"/>
  <c r="AH638" i="1"/>
  <c r="AI638" i="1"/>
  <c r="AJ638" i="1"/>
  <c r="AF639" i="1"/>
  <c r="AH639" i="1"/>
  <c r="AI639" i="1"/>
  <c r="AJ639" i="1"/>
  <c r="AF640" i="1"/>
  <c r="AH640" i="1"/>
  <c r="AI640" i="1"/>
  <c r="AJ640" i="1"/>
  <c r="AF641" i="1"/>
  <c r="AH641" i="1"/>
  <c r="AI641" i="1"/>
  <c r="AJ641" i="1"/>
  <c r="AF642" i="1"/>
  <c r="AH642" i="1"/>
  <c r="AI642" i="1"/>
  <c r="AJ642" i="1"/>
  <c r="AF643" i="1"/>
  <c r="AH643" i="1"/>
  <c r="AI643" i="1"/>
  <c r="AJ643" i="1"/>
  <c r="AF644" i="1"/>
  <c r="AH644" i="1"/>
  <c r="AI644" i="1"/>
  <c r="AJ644" i="1"/>
  <c r="AF645" i="1"/>
  <c r="AH645" i="1"/>
  <c r="AI645" i="1"/>
  <c r="AJ645" i="1"/>
  <c r="AF646" i="1"/>
  <c r="AH646" i="1"/>
  <c r="AI646" i="1"/>
  <c r="AJ646" i="1"/>
  <c r="AF647" i="1"/>
  <c r="AH647" i="1"/>
  <c r="AI647" i="1"/>
  <c r="AJ647" i="1"/>
  <c r="AF648" i="1"/>
  <c r="AH648" i="1"/>
  <c r="AI648" i="1"/>
  <c r="AJ648" i="1"/>
  <c r="AF649" i="1"/>
  <c r="AH649" i="1"/>
  <c r="AI649" i="1"/>
  <c r="AJ649" i="1"/>
  <c r="AF650" i="1"/>
  <c r="AH650" i="1"/>
  <c r="AI650" i="1"/>
  <c r="AJ650" i="1"/>
  <c r="AF651" i="1"/>
  <c r="AH651" i="1"/>
  <c r="AI651" i="1"/>
  <c r="AJ651" i="1"/>
  <c r="AF652" i="1"/>
  <c r="AH652" i="1"/>
  <c r="AI652" i="1"/>
  <c r="AJ652" i="1"/>
  <c r="AF653" i="1"/>
  <c r="AH653" i="1"/>
  <c r="AI653" i="1"/>
  <c r="AJ653" i="1"/>
  <c r="AF654" i="1"/>
  <c r="AH654" i="1"/>
  <c r="AI654" i="1"/>
  <c r="AJ654" i="1"/>
  <c r="AF655" i="1"/>
  <c r="AH655" i="1"/>
  <c r="AI655" i="1"/>
  <c r="AJ655" i="1"/>
  <c r="AF656" i="1"/>
  <c r="AH656" i="1"/>
  <c r="AI656" i="1"/>
  <c r="AJ656" i="1"/>
  <c r="AF657" i="1"/>
  <c r="AH657" i="1"/>
  <c r="AI657" i="1"/>
  <c r="AJ657" i="1"/>
  <c r="AF658" i="1"/>
  <c r="AH658" i="1"/>
  <c r="AI658" i="1"/>
  <c r="AJ658" i="1"/>
  <c r="AF659" i="1"/>
  <c r="AH659" i="1"/>
  <c r="AI659" i="1"/>
  <c r="AJ659" i="1"/>
  <c r="AF660" i="1"/>
  <c r="AH660" i="1"/>
  <c r="AI660" i="1"/>
  <c r="AJ660" i="1"/>
  <c r="AF661" i="1"/>
  <c r="AH661" i="1"/>
  <c r="AI661" i="1"/>
  <c r="AJ661" i="1"/>
  <c r="AF662" i="1"/>
  <c r="AH662" i="1"/>
  <c r="AI662" i="1"/>
  <c r="AJ662" i="1"/>
  <c r="AF663" i="1"/>
  <c r="AH663" i="1"/>
  <c r="AI663" i="1"/>
  <c r="AJ663" i="1"/>
  <c r="AF664" i="1"/>
  <c r="AH664" i="1"/>
  <c r="AI664" i="1"/>
  <c r="AJ664" i="1"/>
  <c r="AF665" i="1"/>
  <c r="AH665" i="1"/>
  <c r="AI665" i="1"/>
  <c r="AJ665" i="1"/>
  <c r="AF666" i="1"/>
  <c r="AH666" i="1"/>
  <c r="AI666" i="1"/>
  <c r="AJ666" i="1"/>
  <c r="AF667" i="1"/>
  <c r="AH667" i="1"/>
  <c r="AI667" i="1"/>
  <c r="AJ667" i="1"/>
  <c r="AF668" i="1"/>
  <c r="AH668" i="1"/>
  <c r="AI668" i="1"/>
  <c r="AJ668" i="1"/>
  <c r="AF669" i="1"/>
  <c r="AH669" i="1"/>
  <c r="AI669" i="1"/>
  <c r="AJ669" i="1"/>
  <c r="AF670" i="1"/>
  <c r="AH670" i="1"/>
  <c r="AI670" i="1"/>
  <c r="AJ670" i="1"/>
  <c r="AF671" i="1"/>
  <c r="AH671" i="1"/>
  <c r="AI671" i="1"/>
  <c r="AJ671" i="1"/>
  <c r="AF672" i="1"/>
  <c r="AH672" i="1"/>
  <c r="AI672" i="1"/>
  <c r="AJ672" i="1"/>
  <c r="AF673" i="1"/>
  <c r="AH673" i="1"/>
  <c r="AI673" i="1"/>
  <c r="AJ673" i="1"/>
  <c r="AF674" i="1"/>
  <c r="AH674" i="1"/>
  <c r="AI674" i="1"/>
  <c r="AJ674" i="1"/>
  <c r="AF593" i="1"/>
  <c r="AH593" i="1"/>
  <c r="AI593" i="1"/>
  <c r="AJ593" i="1"/>
  <c r="AF594" i="1"/>
  <c r="AH594" i="1"/>
  <c r="AI594" i="1"/>
  <c r="AJ594" i="1"/>
  <c r="AF595" i="1"/>
  <c r="AH595" i="1"/>
  <c r="AI595" i="1"/>
  <c r="AJ595" i="1"/>
  <c r="AF596" i="1"/>
  <c r="AH596" i="1"/>
  <c r="AI596" i="1"/>
  <c r="AJ596" i="1"/>
  <c r="AF597" i="1"/>
  <c r="AH597" i="1"/>
  <c r="AI597" i="1"/>
  <c r="AJ597" i="1"/>
  <c r="AF598" i="1"/>
  <c r="AH598" i="1"/>
  <c r="AI598" i="1"/>
  <c r="AJ598" i="1"/>
  <c r="AF599" i="1"/>
  <c r="AH599" i="1"/>
  <c r="AI599" i="1"/>
  <c r="AJ599" i="1"/>
  <c r="AF600" i="1"/>
  <c r="AH600" i="1"/>
  <c r="AI600" i="1"/>
  <c r="AJ600" i="1"/>
  <c r="AF601" i="1"/>
  <c r="AH601" i="1"/>
  <c r="AI601" i="1"/>
  <c r="AJ601" i="1"/>
  <c r="AF602" i="1"/>
  <c r="AH602" i="1"/>
  <c r="AI602" i="1"/>
  <c r="AJ602" i="1"/>
  <c r="AF603" i="1"/>
  <c r="AH603" i="1"/>
  <c r="AI603" i="1"/>
  <c r="AJ603" i="1"/>
  <c r="AF604" i="1"/>
  <c r="AH604" i="1"/>
  <c r="AI604" i="1"/>
  <c r="AJ604" i="1"/>
  <c r="AJ592" i="1"/>
  <c r="AF592" i="1"/>
  <c r="AH592" i="1"/>
  <c r="AI592" i="1"/>
  <c r="AJ591" i="1"/>
  <c r="AI591" i="1"/>
  <c r="AH591" i="1"/>
  <c r="AF591" i="1"/>
  <c r="AF291" i="1"/>
  <c r="AH291" i="1"/>
  <c r="AI291" i="1"/>
  <c r="AJ291" i="1"/>
  <c r="AF292" i="1"/>
  <c r="AH292" i="1"/>
  <c r="AI292" i="1"/>
  <c r="AJ292" i="1"/>
  <c r="AF293" i="1"/>
  <c r="AH293" i="1"/>
  <c r="AI293" i="1"/>
  <c r="AJ293" i="1"/>
  <c r="AF294" i="1"/>
  <c r="AH294" i="1"/>
  <c r="AI294" i="1"/>
  <c r="AJ294" i="1"/>
  <c r="AF295" i="1"/>
  <c r="AH295" i="1"/>
  <c r="AI295" i="1"/>
  <c r="AJ295" i="1"/>
  <c r="AF296" i="1"/>
  <c r="AH296" i="1"/>
  <c r="AI296" i="1"/>
  <c r="AJ296" i="1"/>
  <c r="AF297" i="1"/>
  <c r="AH297" i="1"/>
  <c r="AI297" i="1"/>
  <c r="AJ297" i="1"/>
  <c r="AF298" i="1"/>
  <c r="AH298" i="1"/>
  <c r="AI298" i="1"/>
  <c r="AJ298" i="1"/>
  <c r="AF299" i="1"/>
  <c r="AH299" i="1"/>
  <c r="AI299" i="1"/>
  <c r="AJ299" i="1"/>
  <c r="AF300" i="1"/>
  <c r="AH300" i="1"/>
  <c r="AI300" i="1"/>
  <c r="AJ300" i="1"/>
  <c r="AF301" i="1"/>
  <c r="AH301" i="1"/>
  <c r="AI301" i="1"/>
  <c r="AJ301" i="1"/>
  <c r="AF302" i="1"/>
  <c r="AH302" i="1"/>
  <c r="AI302" i="1"/>
  <c r="AJ302" i="1"/>
  <c r="AF303" i="1"/>
  <c r="AH303" i="1"/>
  <c r="AI303" i="1"/>
  <c r="AJ303" i="1"/>
  <c r="AF304" i="1"/>
  <c r="AH304" i="1"/>
  <c r="AI304" i="1"/>
  <c r="AJ304" i="1"/>
  <c r="AF305" i="1"/>
  <c r="AH305" i="1"/>
  <c r="AI305" i="1"/>
  <c r="AJ305" i="1"/>
  <c r="AF306" i="1"/>
  <c r="AH306" i="1"/>
  <c r="AI306" i="1"/>
  <c r="AJ306" i="1"/>
  <c r="AF307" i="1"/>
  <c r="AH307" i="1"/>
  <c r="AI307" i="1"/>
  <c r="AJ307" i="1"/>
  <c r="AF308" i="1"/>
  <c r="AH308" i="1"/>
  <c r="AI308" i="1"/>
  <c r="AJ308" i="1"/>
  <c r="AF309" i="1"/>
  <c r="AH309" i="1"/>
  <c r="AI309" i="1"/>
  <c r="AJ309" i="1"/>
  <c r="AF310" i="1"/>
  <c r="AH310" i="1"/>
  <c r="AI310" i="1"/>
  <c r="AJ310" i="1"/>
  <c r="AF311" i="1"/>
  <c r="AH311" i="1"/>
  <c r="AI311" i="1"/>
  <c r="AJ311" i="1"/>
  <c r="AF312" i="1"/>
  <c r="AH312" i="1"/>
  <c r="AI312" i="1"/>
  <c r="AJ312" i="1"/>
  <c r="AF313" i="1"/>
  <c r="AH313" i="1"/>
  <c r="AI313" i="1"/>
  <c r="AJ313" i="1"/>
  <c r="AF314" i="1"/>
  <c r="AH314" i="1"/>
  <c r="AI314" i="1"/>
  <c r="AJ314" i="1"/>
  <c r="AF315" i="1"/>
  <c r="AH315" i="1"/>
  <c r="AI315" i="1"/>
  <c r="AJ315" i="1"/>
  <c r="AF316" i="1"/>
  <c r="AH316" i="1"/>
  <c r="AI316" i="1"/>
  <c r="AJ316" i="1"/>
  <c r="AF317" i="1"/>
  <c r="AH317" i="1"/>
  <c r="AI317" i="1"/>
  <c r="AJ317" i="1"/>
  <c r="AF318" i="1"/>
  <c r="AH318" i="1"/>
  <c r="AI318" i="1"/>
  <c r="AJ318" i="1"/>
  <c r="AF319" i="1"/>
  <c r="AH319" i="1"/>
  <c r="AI319" i="1"/>
  <c r="AJ319" i="1"/>
  <c r="AF320" i="1"/>
  <c r="AH320" i="1"/>
  <c r="AI320" i="1"/>
  <c r="AJ320" i="1"/>
  <c r="AF321" i="1"/>
  <c r="AH321" i="1"/>
  <c r="AI321" i="1"/>
  <c r="AJ321" i="1"/>
  <c r="AF322" i="1"/>
  <c r="AH322" i="1"/>
  <c r="AI322" i="1"/>
  <c r="AJ322" i="1"/>
  <c r="AF323" i="1"/>
  <c r="AH323" i="1"/>
  <c r="AI323" i="1"/>
  <c r="AJ323" i="1"/>
  <c r="AF324" i="1"/>
  <c r="AH324" i="1"/>
  <c r="AI324" i="1"/>
  <c r="AJ324" i="1"/>
  <c r="AF325" i="1"/>
  <c r="AH325" i="1"/>
  <c r="AI325" i="1"/>
  <c r="AJ325" i="1"/>
  <c r="AF326" i="1"/>
  <c r="AH326" i="1"/>
  <c r="AI326" i="1"/>
  <c r="AJ326" i="1"/>
  <c r="AF327" i="1"/>
  <c r="AH327" i="1"/>
  <c r="AI327" i="1"/>
  <c r="AJ327" i="1"/>
  <c r="AF328" i="1"/>
  <c r="AH328" i="1"/>
  <c r="AI328" i="1"/>
  <c r="AJ328" i="1"/>
  <c r="AF329" i="1"/>
  <c r="AH329" i="1"/>
  <c r="AI329" i="1"/>
  <c r="AJ329" i="1"/>
  <c r="AF330" i="1"/>
  <c r="AH330" i="1"/>
  <c r="AI330" i="1"/>
  <c r="AJ330" i="1"/>
  <c r="AF331" i="1"/>
  <c r="AH331" i="1"/>
  <c r="AI331" i="1"/>
  <c r="AJ331" i="1"/>
  <c r="AF332" i="1"/>
  <c r="AH332" i="1"/>
  <c r="AI332" i="1"/>
  <c r="AJ332" i="1"/>
  <c r="AF333" i="1"/>
  <c r="AH333" i="1"/>
  <c r="AI333" i="1"/>
  <c r="AJ333" i="1"/>
  <c r="AF334" i="1"/>
  <c r="AH334" i="1"/>
  <c r="AI334" i="1"/>
  <c r="AJ334" i="1"/>
  <c r="AF335" i="1"/>
  <c r="AH335" i="1"/>
  <c r="AI335" i="1"/>
  <c r="AJ335" i="1"/>
  <c r="AF336" i="1"/>
  <c r="AH336" i="1"/>
  <c r="AI336" i="1"/>
  <c r="AJ336" i="1"/>
  <c r="AF337" i="1"/>
  <c r="AH337" i="1"/>
  <c r="AI337" i="1"/>
  <c r="AJ337" i="1"/>
  <c r="AF338" i="1"/>
  <c r="AH338" i="1"/>
  <c r="AI338" i="1"/>
  <c r="AJ338" i="1"/>
  <c r="AF339" i="1"/>
  <c r="AH339" i="1"/>
  <c r="AI339" i="1"/>
  <c r="AJ339" i="1"/>
  <c r="AF340" i="1"/>
  <c r="AH340" i="1"/>
  <c r="AI340" i="1"/>
  <c r="AJ340" i="1"/>
  <c r="AF341" i="1"/>
  <c r="AH341" i="1"/>
  <c r="AI341" i="1"/>
  <c r="AJ341" i="1"/>
  <c r="AF342" i="1"/>
  <c r="AH342" i="1"/>
  <c r="AI342" i="1"/>
  <c r="AJ342" i="1"/>
  <c r="AF343" i="1"/>
  <c r="AH343" i="1"/>
  <c r="AI343" i="1"/>
  <c r="AJ343" i="1"/>
  <c r="AF344" i="1"/>
  <c r="AH344" i="1"/>
  <c r="AI344" i="1"/>
  <c r="AJ344" i="1"/>
  <c r="AF345" i="1"/>
  <c r="AH345" i="1"/>
  <c r="AI345" i="1"/>
  <c r="AJ345" i="1"/>
  <c r="AF346" i="1"/>
  <c r="AH346" i="1"/>
  <c r="AI346" i="1"/>
  <c r="AJ346" i="1"/>
  <c r="AF347" i="1"/>
  <c r="AH347" i="1"/>
  <c r="AI347" i="1"/>
  <c r="AJ347" i="1"/>
  <c r="AF348" i="1"/>
  <c r="AH348" i="1"/>
  <c r="AI348" i="1"/>
  <c r="AJ348" i="1"/>
  <c r="AF349" i="1"/>
  <c r="AH349" i="1"/>
  <c r="AI349" i="1"/>
  <c r="AJ349" i="1"/>
  <c r="AF350" i="1"/>
  <c r="AH350" i="1"/>
  <c r="AI350" i="1"/>
  <c r="AJ350" i="1"/>
  <c r="AF351" i="1"/>
  <c r="AH351" i="1"/>
  <c r="AI351" i="1"/>
  <c r="AJ351" i="1"/>
  <c r="AF352" i="1"/>
  <c r="AH352" i="1"/>
  <c r="AI352" i="1"/>
  <c r="AJ352" i="1"/>
  <c r="AF353" i="1"/>
  <c r="AH353" i="1"/>
  <c r="AI353" i="1"/>
  <c r="AJ353" i="1"/>
  <c r="AF354" i="1"/>
  <c r="AH354" i="1"/>
  <c r="AI354" i="1"/>
  <c r="AJ354" i="1"/>
  <c r="AF355" i="1"/>
  <c r="AH355" i="1"/>
  <c r="AI355" i="1"/>
  <c r="AJ355" i="1"/>
  <c r="AF356" i="1"/>
  <c r="AH356" i="1"/>
  <c r="AI356" i="1"/>
  <c r="AJ356" i="1"/>
  <c r="AF357" i="1"/>
  <c r="AH357" i="1"/>
  <c r="AI357" i="1"/>
  <c r="AJ357" i="1"/>
  <c r="AF358" i="1"/>
  <c r="AH358" i="1"/>
  <c r="AI358" i="1"/>
  <c r="AJ358" i="1"/>
  <c r="AF359" i="1"/>
  <c r="AH359" i="1"/>
  <c r="AI359" i="1"/>
  <c r="AJ359" i="1"/>
  <c r="AF360" i="1"/>
  <c r="AH360" i="1"/>
  <c r="AI360" i="1"/>
  <c r="AJ360" i="1"/>
  <c r="AF361" i="1"/>
  <c r="AH361" i="1"/>
  <c r="AI361" i="1"/>
  <c r="AJ361" i="1"/>
  <c r="AF362" i="1"/>
  <c r="AH362" i="1"/>
  <c r="AI362" i="1"/>
  <c r="AJ362" i="1"/>
  <c r="AF363" i="1"/>
  <c r="AH363" i="1"/>
  <c r="AI363" i="1"/>
  <c r="AJ363" i="1"/>
  <c r="AF364" i="1"/>
  <c r="AH364" i="1"/>
  <c r="AI364" i="1"/>
  <c r="AJ364" i="1"/>
  <c r="AF365" i="1"/>
  <c r="AH365" i="1"/>
  <c r="AI365" i="1"/>
  <c r="AJ365" i="1"/>
  <c r="AF366" i="1"/>
  <c r="AH366" i="1"/>
  <c r="AI366" i="1"/>
  <c r="AJ366" i="1"/>
  <c r="AF367" i="1"/>
  <c r="AH367" i="1"/>
  <c r="AI367" i="1"/>
  <c r="AJ367" i="1"/>
  <c r="AF368" i="1"/>
  <c r="AH368" i="1"/>
  <c r="AI368" i="1"/>
  <c r="AJ368" i="1"/>
  <c r="AF369" i="1"/>
  <c r="AH369" i="1"/>
  <c r="AI369" i="1"/>
  <c r="AJ369" i="1"/>
  <c r="AF370" i="1"/>
  <c r="AH370" i="1"/>
  <c r="AI370" i="1"/>
  <c r="AJ370" i="1"/>
  <c r="AF371" i="1"/>
  <c r="AH371" i="1"/>
  <c r="AI371" i="1"/>
  <c r="AJ371" i="1"/>
  <c r="AF372" i="1"/>
  <c r="AH372" i="1"/>
  <c r="AI372" i="1"/>
  <c r="AJ372" i="1"/>
  <c r="AF373" i="1"/>
  <c r="AH373" i="1"/>
  <c r="AI373" i="1"/>
  <c r="AJ373" i="1"/>
  <c r="AF374" i="1"/>
  <c r="AH374" i="1"/>
  <c r="AI374" i="1"/>
  <c r="AJ374" i="1"/>
  <c r="AF375" i="1"/>
  <c r="AH375" i="1"/>
  <c r="AI375" i="1"/>
  <c r="AJ375" i="1"/>
  <c r="AF376" i="1"/>
  <c r="AH376" i="1"/>
  <c r="AI376" i="1"/>
  <c r="AJ376" i="1"/>
  <c r="AF377" i="1"/>
  <c r="AH377" i="1"/>
  <c r="AI377" i="1"/>
  <c r="AJ377" i="1"/>
  <c r="AF378" i="1"/>
  <c r="AH378" i="1"/>
  <c r="AI378" i="1"/>
  <c r="AJ378" i="1"/>
  <c r="AF379" i="1"/>
  <c r="AH379" i="1"/>
  <c r="AI379" i="1"/>
  <c r="AJ379" i="1"/>
  <c r="AF380" i="1"/>
  <c r="AH380" i="1"/>
  <c r="AI380" i="1"/>
  <c r="AJ380" i="1"/>
  <c r="AF381" i="1"/>
  <c r="AH381" i="1"/>
  <c r="AI381" i="1"/>
  <c r="AJ381" i="1"/>
  <c r="AF382" i="1"/>
  <c r="AH382" i="1"/>
  <c r="AI382" i="1"/>
  <c r="AJ382" i="1"/>
  <c r="AF383" i="1"/>
  <c r="AH383" i="1"/>
  <c r="AI383" i="1"/>
  <c r="AJ383" i="1"/>
  <c r="AF384" i="1"/>
  <c r="AH384" i="1"/>
  <c r="AI384" i="1"/>
  <c r="AJ384" i="1"/>
  <c r="AF385" i="1"/>
  <c r="AH385" i="1"/>
  <c r="AI385" i="1"/>
  <c r="AJ385" i="1"/>
  <c r="AF386" i="1"/>
  <c r="AH386" i="1"/>
  <c r="AI386" i="1"/>
  <c r="AJ386" i="1"/>
  <c r="AF387" i="1"/>
  <c r="AH387" i="1"/>
  <c r="AI387" i="1"/>
  <c r="AJ387" i="1"/>
  <c r="AF388" i="1"/>
  <c r="AH388" i="1"/>
  <c r="AI388" i="1"/>
  <c r="AJ388" i="1"/>
  <c r="AF389" i="1"/>
  <c r="AH389" i="1"/>
  <c r="AI389" i="1"/>
  <c r="AJ389" i="1"/>
  <c r="AF390" i="1"/>
  <c r="AH390" i="1"/>
  <c r="AI390" i="1"/>
  <c r="AJ390" i="1"/>
  <c r="AF391" i="1"/>
  <c r="AH391" i="1"/>
  <c r="AI391" i="1"/>
  <c r="AJ391" i="1"/>
  <c r="AF392" i="1"/>
  <c r="AH392" i="1"/>
  <c r="AI392" i="1"/>
  <c r="AJ392" i="1"/>
  <c r="AF393" i="1"/>
  <c r="AH393" i="1"/>
  <c r="AI393" i="1"/>
  <c r="AJ393" i="1"/>
  <c r="AF394" i="1"/>
  <c r="AH394" i="1"/>
  <c r="AI394" i="1"/>
  <c r="AJ394" i="1"/>
  <c r="AF395" i="1"/>
  <c r="AH395" i="1"/>
  <c r="AI395" i="1"/>
  <c r="AJ395" i="1"/>
  <c r="AF396" i="1"/>
  <c r="AH396" i="1"/>
  <c r="AI396" i="1"/>
  <c r="AJ396" i="1"/>
  <c r="AF397" i="1"/>
  <c r="AH397" i="1"/>
  <c r="AI397" i="1"/>
  <c r="AJ397" i="1"/>
  <c r="AF398" i="1"/>
  <c r="AH398" i="1"/>
  <c r="AI398" i="1"/>
  <c r="AJ398" i="1"/>
  <c r="AF399" i="1"/>
  <c r="AH399" i="1"/>
  <c r="AI399" i="1"/>
  <c r="AJ399" i="1"/>
  <c r="AF400" i="1"/>
  <c r="AH400" i="1"/>
  <c r="AI400" i="1"/>
  <c r="AJ400" i="1"/>
  <c r="AF401" i="1"/>
  <c r="AH401" i="1"/>
  <c r="AI401" i="1"/>
  <c r="AJ401" i="1"/>
  <c r="AF402" i="1"/>
  <c r="AH402" i="1"/>
  <c r="AI402" i="1"/>
  <c r="AJ402" i="1"/>
  <c r="AF403" i="1"/>
  <c r="AH403" i="1"/>
  <c r="AI403" i="1"/>
  <c r="AJ403" i="1"/>
  <c r="AF404" i="1"/>
  <c r="AH404" i="1"/>
  <c r="AI404" i="1"/>
  <c r="AJ404" i="1"/>
  <c r="AF405" i="1"/>
  <c r="AH405" i="1"/>
  <c r="AI405" i="1"/>
  <c r="AJ405" i="1"/>
  <c r="AF406" i="1"/>
  <c r="AH406" i="1"/>
  <c r="AI406" i="1"/>
  <c r="AJ406" i="1"/>
  <c r="AF407" i="1"/>
  <c r="AH407" i="1"/>
  <c r="AI407" i="1"/>
  <c r="AJ407" i="1"/>
  <c r="AF408" i="1"/>
  <c r="AH408" i="1"/>
  <c r="AI408" i="1"/>
  <c r="AJ408" i="1"/>
  <c r="AF409" i="1"/>
  <c r="AH409" i="1"/>
  <c r="AI409" i="1"/>
  <c r="AJ409" i="1"/>
  <c r="AF410" i="1"/>
  <c r="AH410" i="1"/>
  <c r="AI410" i="1"/>
  <c r="AJ410" i="1"/>
  <c r="AF411" i="1"/>
  <c r="AH411" i="1"/>
  <c r="AI411" i="1"/>
  <c r="AJ411" i="1"/>
  <c r="AF412" i="1"/>
  <c r="AH412" i="1"/>
  <c r="AI412" i="1"/>
  <c r="AJ412" i="1"/>
  <c r="AF413" i="1"/>
  <c r="AH413" i="1"/>
  <c r="AI413" i="1"/>
  <c r="AJ413" i="1"/>
  <c r="AF414" i="1"/>
  <c r="AH414" i="1"/>
  <c r="AI414" i="1"/>
  <c r="AJ414" i="1"/>
  <c r="AF415" i="1"/>
  <c r="AH415" i="1"/>
  <c r="AI415" i="1"/>
  <c r="AJ415" i="1"/>
  <c r="AF416" i="1"/>
  <c r="AH416" i="1"/>
  <c r="AI416" i="1"/>
  <c r="AJ416" i="1"/>
  <c r="AF417" i="1"/>
  <c r="AH417" i="1"/>
  <c r="AI417" i="1"/>
  <c r="AJ417" i="1"/>
  <c r="AF418" i="1"/>
  <c r="AH418" i="1"/>
  <c r="AI418" i="1"/>
  <c r="AJ418" i="1"/>
  <c r="AF419" i="1"/>
  <c r="AH419" i="1"/>
  <c r="AI419" i="1"/>
  <c r="AJ419" i="1"/>
  <c r="AF420" i="1"/>
  <c r="AH420" i="1"/>
  <c r="AI420" i="1"/>
  <c r="AJ420" i="1"/>
  <c r="AF421" i="1"/>
  <c r="AH421" i="1"/>
  <c r="AI421" i="1"/>
  <c r="AJ421" i="1"/>
  <c r="AF422" i="1"/>
  <c r="AH422" i="1"/>
  <c r="AI422" i="1"/>
  <c r="AJ422" i="1"/>
  <c r="AF423" i="1"/>
  <c r="AH423" i="1"/>
  <c r="AI423" i="1"/>
  <c r="AJ423" i="1"/>
  <c r="AF424" i="1"/>
  <c r="AH424" i="1"/>
  <c r="AI424" i="1"/>
  <c r="AJ424" i="1"/>
  <c r="AF425" i="1"/>
  <c r="AH425" i="1"/>
  <c r="AI425" i="1"/>
  <c r="AJ425" i="1"/>
  <c r="AF426" i="1"/>
  <c r="AH426" i="1"/>
  <c r="AI426" i="1"/>
  <c r="AJ426" i="1"/>
  <c r="AF427" i="1"/>
  <c r="AH427" i="1"/>
  <c r="AI427" i="1"/>
  <c r="AJ427" i="1"/>
  <c r="AF428" i="1"/>
  <c r="AH428" i="1"/>
  <c r="AI428" i="1"/>
  <c r="AJ428" i="1"/>
  <c r="AF429" i="1"/>
  <c r="AH429" i="1"/>
  <c r="AI429" i="1"/>
  <c r="AJ429" i="1"/>
  <c r="AF430" i="1"/>
  <c r="AH430" i="1"/>
  <c r="AI430" i="1"/>
  <c r="AJ430" i="1"/>
  <c r="AF431" i="1"/>
  <c r="AH431" i="1"/>
  <c r="AI431" i="1"/>
  <c r="AJ431" i="1"/>
  <c r="AF432" i="1"/>
  <c r="AH432" i="1"/>
  <c r="AI432" i="1"/>
  <c r="AJ432" i="1"/>
  <c r="AF433" i="1"/>
  <c r="AH433" i="1"/>
  <c r="AI433" i="1"/>
  <c r="AJ433" i="1"/>
  <c r="AF434" i="1"/>
  <c r="AH434" i="1"/>
  <c r="AI434" i="1"/>
  <c r="AJ434" i="1"/>
  <c r="AF435" i="1"/>
  <c r="AH435" i="1"/>
  <c r="AI435" i="1"/>
  <c r="AJ435" i="1"/>
  <c r="AF436" i="1"/>
  <c r="AH436" i="1"/>
  <c r="AI436" i="1"/>
  <c r="AJ436" i="1"/>
  <c r="AF437" i="1"/>
  <c r="AH437" i="1"/>
  <c r="AI437" i="1"/>
  <c r="AJ437" i="1"/>
  <c r="AF438" i="1"/>
  <c r="AH438" i="1"/>
  <c r="AI438" i="1"/>
  <c r="AJ438" i="1"/>
  <c r="AF439" i="1"/>
  <c r="AH439" i="1"/>
  <c r="AI439" i="1"/>
  <c r="AJ439" i="1"/>
  <c r="AF440" i="1"/>
  <c r="AH440" i="1"/>
  <c r="AI440" i="1"/>
  <c r="AJ440" i="1"/>
  <c r="AF441" i="1"/>
  <c r="AH441" i="1"/>
  <c r="AI441" i="1"/>
  <c r="AJ441" i="1"/>
  <c r="AF442" i="1"/>
  <c r="AH442" i="1"/>
  <c r="AI442" i="1"/>
  <c r="AJ442" i="1"/>
  <c r="AF443" i="1"/>
  <c r="AH443" i="1"/>
  <c r="AI443" i="1"/>
  <c r="AJ443" i="1"/>
  <c r="AF444" i="1"/>
  <c r="AH444" i="1"/>
  <c r="AI444" i="1"/>
  <c r="AJ444" i="1"/>
  <c r="AF445" i="1"/>
  <c r="AH445" i="1"/>
  <c r="AI445" i="1"/>
  <c r="AJ445" i="1"/>
  <c r="AF446" i="1"/>
  <c r="AH446" i="1"/>
  <c r="AI446" i="1"/>
  <c r="AJ446" i="1"/>
  <c r="AF447" i="1"/>
  <c r="AH447" i="1"/>
  <c r="AI447" i="1"/>
  <c r="AJ447" i="1"/>
  <c r="AF448" i="1"/>
  <c r="AH448" i="1"/>
  <c r="AI448" i="1"/>
  <c r="AJ448" i="1"/>
  <c r="AF449" i="1"/>
  <c r="AH449" i="1"/>
  <c r="AI449" i="1"/>
  <c r="AJ449" i="1"/>
  <c r="AF450" i="1"/>
  <c r="AH450" i="1"/>
  <c r="AI450" i="1"/>
  <c r="AJ450" i="1"/>
  <c r="AF451" i="1"/>
  <c r="AH451" i="1"/>
  <c r="AI451" i="1"/>
  <c r="AJ451" i="1"/>
  <c r="AF452" i="1"/>
  <c r="AH452" i="1"/>
  <c r="AI452" i="1"/>
  <c r="AJ452" i="1"/>
  <c r="AF453" i="1"/>
  <c r="AH453" i="1"/>
  <c r="AI453" i="1"/>
  <c r="AJ453" i="1"/>
  <c r="AF454" i="1"/>
  <c r="AH454" i="1"/>
  <c r="AI454" i="1"/>
  <c r="AJ454" i="1"/>
  <c r="AF455" i="1"/>
  <c r="AH455" i="1"/>
  <c r="AI455" i="1"/>
  <c r="AJ455" i="1"/>
  <c r="AF456" i="1"/>
  <c r="AH456" i="1"/>
  <c r="AI456" i="1"/>
  <c r="AJ456" i="1"/>
  <c r="AF457" i="1"/>
  <c r="AH457" i="1"/>
  <c r="AI457" i="1"/>
  <c r="AJ457" i="1"/>
  <c r="AF458" i="1"/>
  <c r="AH458" i="1"/>
  <c r="AI458" i="1"/>
  <c r="AJ458" i="1"/>
  <c r="AF459" i="1"/>
  <c r="AH459" i="1"/>
  <c r="AI459" i="1"/>
  <c r="AJ459" i="1"/>
  <c r="AF460" i="1"/>
  <c r="AH460" i="1"/>
  <c r="AI460" i="1"/>
  <c r="AJ460" i="1"/>
  <c r="AF461" i="1"/>
  <c r="AH461" i="1"/>
  <c r="AI461" i="1"/>
  <c r="AJ461" i="1"/>
  <c r="AF462" i="1"/>
  <c r="AH462" i="1"/>
  <c r="AI462" i="1"/>
  <c r="AJ462" i="1"/>
  <c r="AF463" i="1"/>
  <c r="AH463" i="1"/>
  <c r="AI463" i="1"/>
  <c r="AJ463" i="1"/>
  <c r="AF464" i="1"/>
  <c r="AH464" i="1"/>
  <c r="AI464" i="1"/>
  <c r="AJ464" i="1"/>
  <c r="AF465" i="1"/>
  <c r="AH465" i="1"/>
  <c r="AI465" i="1"/>
  <c r="AJ465" i="1"/>
  <c r="AF466" i="1"/>
  <c r="AH466" i="1"/>
  <c r="AI466" i="1"/>
  <c r="AJ466" i="1"/>
  <c r="AF467" i="1"/>
  <c r="AH467" i="1"/>
  <c r="AI467" i="1"/>
  <c r="AJ467" i="1"/>
  <c r="AF468" i="1"/>
  <c r="AH468" i="1"/>
  <c r="AI468" i="1"/>
  <c r="AJ468" i="1"/>
  <c r="AF469" i="1"/>
  <c r="AH469" i="1"/>
  <c r="AI469" i="1"/>
  <c r="AJ469" i="1"/>
  <c r="AF470" i="1"/>
  <c r="AH470" i="1"/>
  <c r="AI470" i="1"/>
  <c r="AJ470" i="1"/>
  <c r="AF471" i="1"/>
  <c r="AH471" i="1"/>
  <c r="AI471" i="1"/>
  <c r="AJ471" i="1"/>
  <c r="AF472" i="1"/>
  <c r="AH472" i="1"/>
  <c r="AI472" i="1"/>
  <c r="AJ472" i="1"/>
  <c r="AF473" i="1"/>
  <c r="AH473" i="1"/>
  <c r="AI473" i="1"/>
  <c r="AJ473" i="1"/>
  <c r="AF474" i="1"/>
  <c r="AH474" i="1"/>
  <c r="AI474" i="1"/>
  <c r="AJ474" i="1"/>
  <c r="AF475" i="1"/>
  <c r="AH475" i="1"/>
  <c r="AI475" i="1"/>
  <c r="AJ475" i="1"/>
  <c r="AF476" i="1"/>
  <c r="AH476" i="1"/>
  <c r="AI476" i="1"/>
  <c r="AJ476" i="1"/>
  <c r="AF477" i="1"/>
  <c r="AH477" i="1"/>
  <c r="AI477" i="1"/>
  <c r="AJ477" i="1"/>
  <c r="AF478" i="1"/>
  <c r="AH478" i="1"/>
  <c r="AI478" i="1"/>
  <c r="AJ478" i="1"/>
  <c r="AF479" i="1"/>
  <c r="AH479" i="1"/>
  <c r="AI479" i="1"/>
  <c r="AJ479" i="1"/>
  <c r="AF480" i="1"/>
  <c r="AH480" i="1"/>
  <c r="AI480" i="1"/>
  <c r="AJ480" i="1"/>
  <c r="AF481" i="1"/>
  <c r="AH481" i="1"/>
  <c r="AI481" i="1"/>
  <c r="AJ481" i="1"/>
  <c r="AF482" i="1"/>
  <c r="AH482" i="1"/>
  <c r="AI482" i="1"/>
  <c r="AJ482" i="1"/>
  <c r="AF483" i="1"/>
  <c r="AH483" i="1"/>
  <c r="AI483" i="1"/>
  <c r="AJ483" i="1"/>
  <c r="AF484" i="1"/>
  <c r="AH484" i="1"/>
  <c r="AI484" i="1"/>
  <c r="AJ484" i="1"/>
  <c r="AF485" i="1"/>
  <c r="AH485" i="1"/>
  <c r="AI485" i="1"/>
  <c r="AJ485" i="1"/>
  <c r="AF486" i="1"/>
  <c r="AH486" i="1"/>
  <c r="AI486" i="1"/>
  <c r="AJ486" i="1"/>
  <c r="AF487" i="1"/>
  <c r="AH487" i="1"/>
  <c r="AI487" i="1"/>
  <c r="AJ487" i="1"/>
  <c r="AF488" i="1"/>
  <c r="AH488" i="1"/>
  <c r="AI488" i="1"/>
  <c r="AJ488" i="1"/>
  <c r="AF489" i="1"/>
  <c r="AH489" i="1"/>
  <c r="AI489" i="1"/>
  <c r="AJ489" i="1"/>
  <c r="AF490" i="1"/>
  <c r="AH490" i="1"/>
  <c r="AI490" i="1"/>
  <c r="AJ490" i="1"/>
  <c r="AF491" i="1"/>
  <c r="AH491" i="1"/>
  <c r="AI491" i="1"/>
  <c r="AJ491" i="1"/>
  <c r="AF492" i="1"/>
  <c r="AH492" i="1"/>
  <c r="AI492" i="1"/>
  <c r="AJ492" i="1"/>
  <c r="AF493" i="1"/>
  <c r="AH493" i="1"/>
  <c r="AI493" i="1"/>
  <c r="AJ493" i="1"/>
  <c r="AF494" i="1"/>
  <c r="AH494" i="1"/>
  <c r="AI494" i="1"/>
  <c r="AJ494" i="1"/>
  <c r="AF495" i="1"/>
  <c r="AH495" i="1"/>
  <c r="AI495" i="1"/>
  <c r="AJ495" i="1"/>
  <c r="AF496" i="1"/>
  <c r="AH496" i="1"/>
  <c r="AI496" i="1"/>
  <c r="AJ496" i="1"/>
  <c r="AF497" i="1"/>
  <c r="AH497" i="1"/>
  <c r="AI497" i="1"/>
  <c r="AJ497" i="1"/>
  <c r="AF498" i="1"/>
  <c r="AH498" i="1"/>
  <c r="AI498" i="1"/>
  <c r="AJ498" i="1"/>
  <c r="AF499" i="1"/>
  <c r="AH499" i="1"/>
  <c r="AI499" i="1"/>
  <c r="AJ499" i="1"/>
  <c r="AF500" i="1"/>
  <c r="AH500" i="1"/>
  <c r="AI500" i="1"/>
  <c r="AJ500" i="1"/>
  <c r="AF501" i="1"/>
  <c r="AH501" i="1"/>
  <c r="AI501" i="1"/>
  <c r="AJ501" i="1"/>
  <c r="AF502" i="1"/>
  <c r="AH502" i="1"/>
  <c r="AI502" i="1"/>
  <c r="AJ502" i="1"/>
  <c r="AF503" i="1"/>
  <c r="AH503" i="1"/>
  <c r="AI503" i="1"/>
  <c r="AJ503" i="1"/>
  <c r="AF504" i="1"/>
  <c r="AH504" i="1"/>
  <c r="AI504" i="1"/>
  <c r="AJ504" i="1"/>
  <c r="AF505" i="1"/>
  <c r="AH505" i="1"/>
  <c r="AI505" i="1"/>
  <c r="AJ505" i="1"/>
  <c r="AF506" i="1"/>
  <c r="AH506" i="1"/>
  <c r="AI506" i="1"/>
  <c r="AJ506" i="1"/>
  <c r="AF507" i="1"/>
  <c r="AH507" i="1"/>
  <c r="AI507" i="1"/>
  <c r="AJ507" i="1"/>
  <c r="AF508" i="1"/>
  <c r="AH508" i="1"/>
  <c r="AI508" i="1"/>
  <c r="AJ508" i="1"/>
  <c r="AF509" i="1"/>
  <c r="AH509" i="1"/>
  <c r="AI509" i="1"/>
  <c r="AJ509" i="1"/>
  <c r="AF510" i="1"/>
  <c r="AH510" i="1"/>
  <c r="AI510" i="1"/>
  <c r="AJ510" i="1"/>
  <c r="AF511" i="1"/>
  <c r="AH511" i="1"/>
  <c r="AI511" i="1"/>
  <c r="AJ511" i="1"/>
  <c r="AF512" i="1"/>
  <c r="AH512" i="1"/>
  <c r="AI512" i="1"/>
  <c r="AJ512" i="1"/>
  <c r="AF513" i="1"/>
  <c r="AH513" i="1"/>
  <c r="AI513" i="1"/>
  <c r="AJ513" i="1"/>
  <c r="AF514" i="1"/>
  <c r="AH514" i="1"/>
  <c r="AI514" i="1"/>
  <c r="AJ514" i="1"/>
  <c r="AF515" i="1"/>
  <c r="AH515" i="1"/>
  <c r="AI515" i="1"/>
  <c r="AJ515" i="1"/>
  <c r="AF516" i="1"/>
  <c r="AH516" i="1"/>
  <c r="AI516" i="1"/>
  <c r="AJ516" i="1"/>
  <c r="AF517" i="1"/>
  <c r="AH517" i="1"/>
  <c r="AI517" i="1"/>
  <c r="AJ517" i="1"/>
  <c r="AF518" i="1"/>
  <c r="AH518" i="1"/>
  <c r="AI518" i="1"/>
  <c r="AJ518" i="1"/>
  <c r="AF519" i="1"/>
  <c r="AH519" i="1"/>
  <c r="AI519" i="1"/>
  <c r="AJ519" i="1"/>
  <c r="AF520" i="1"/>
  <c r="AH520" i="1"/>
  <c r="AI520" i="1"/>
  <c r="AJ520" i="1"/>
  <c r="AF521" i="1"/>
  <c r="AH521" i="1"/>
  <c r="AI521" i="1"/>
  <c r="AJ521" i="1"/>
  <c r="AF522" i="1"/>
  <c r="AH522" i="1"/>
  <c r="AI522" i="1"/>
  <c r="AJ522" i="1"/>
  <c r="AF523" i="1"/>
  <c r="AH523" i="1"/>
  <c r="AI523" i="1"/>
  <c r="AJ523" i="1"/>
  <c r="AF524" i="1"/>
  <c r="AH524" i="1"/>
  <c r="AI524" i="1"/>
  <c r="AJ524" i="1"/>
  <c r="AF525" i="1"/>
  <c r="AH525" i="1"/>
  <c r="AI525" i="1"/>
  <c r="AJ525" i="1"/>
  <c r="AF526" i="1"/>
  <c r="AH526" i="1"/>
  <c r="AI526" i="1"/>
  <c r="AJ526" i="1"/>
  <c r="AF527" i="1"/>
  <c r="AH527" i="1"/>
  <c r="AI527" i="1"/>
  <c r="AJ527" i="1"/>
  <c r="AF528" i="1"/>
  <c r="AH528" i="1"/>
  <c r="AI528" i="1"/>
  <c r="AJ528" i="1"/>
  <c r="AF529" i="1"/>
  <c r="AH529" i="1"/>
  <c r="AI529" i="1"/>
  <c r="AJ529" i="1"/>
  <c r="AF530" i="1"/>
  <c r="AH530" i="1"/>
  <c r="AI530" i="1"/>
  <c r="AJ530" i="1"/>
  <c r="AF531" i="1"/>
  <c r="AH531" i="1"/>
  <c r="AI531" i="1"/>
  <c r="AJ531" i="1"/>
  <c r="AF532" i="1"/>
  <c r="AH532" i="1"/>
  <c r="AI532" i="1"/>
  <c r="AJ532" i="1"/>
  <c r="AF533" i="1"/>
  <c r="AH533" i="1"/>
  <c r="AI533" i="1"/>
  <c r="AJ533" i="1"/>
  <c r="AF534" i="1"/>
  <c r="AH534" i="1"/>
  <c r="AI534" i="1"/>
  <c r="AJ534" i="1"/>
  <c r="AF535" i="1"/>
  <c r="AH535" i="1"/>
  <c r="AI535" i="1"/>
  <c r="AJ535" i="1"/>
  <c r="AF536" i="1"/>
  <c r="AH536" i="1"/>
  <c r="AI536" i="1"/>
  <c r="AJ536" i="1"/>
  <c r="AF537" i="1"/>
  <c r="AH537" i="1"/>
  <c r="AI537" i="1"/>
  <c r="AJ537" i="1"/>
  <c r="AF538" i="1"/>
  <c r="AH538" i="1"/>
  <c r="AI538" i="1"/>
  <c r="AJ538" i="1"/>
  <c r="AF539" i="1"/>
  <c r="AH539" i="1"/>
  <c r="AI539" i="1"/>
  <c r="AJ539" i="1"/>
  <c r="AF540" i="1"/>
  <c r="AH540" i="1"/>
  <c r="AI540" i="1"/>
  <c r="AJ540" i="1"/>
  <c r="AF541" i="1"/>
  <c r="AH541" i="1"/>
  <c r="AI541" i="1"/>
  <c r="AJ541" i="1"/>
  <c r="AF542" i="1"/>
  <c r="AH542" i="1"/>
  <c r="AI542" i="1"/>
  <c r="AJ542" i="1"/>
  <c r="AF543" i="1"/>
  <c r="AH543" i="1"/>
  <c r="AI543" i="1"/>
  <c r="AJ543" i="1"/>
  <c r="AF544" i="1"/>
  <c r="AH544" i="1"/>
  <c r="AI544" i="1"/>
  <c r="AJ544" i="1"/>
  <c r="AF545" i="1"/>
  <c r="AH545" i="1"/>
  <c r="AI545" i="1"/>
  <c r="AJ545" i="1"/>
  <c r="AF546" i="1"/>
  <c r="AH546" i="1"/>
  <c r="AI546" i="1"/>
  <c r="AJ546" i="1"/>
  <c r="AF547" i="1"/>
  <c r="AH547" i="1"/>
  <c r="AI547" i="1"/>
  <c r="AJ547" i="1"/>
  <c r="AF548" i="1"/>
  <c r="AH548" i="1"/>
  <c r="AI548" i="1"/>
  <c r="AJ548" i="1"/>
  <c r="AF549" i="1"/>
  <c r="AH549" i="1"/>
  <c r="AI549" i="1"/>
  <c r="AJ549" i="1"/>
  <c r="AF550" i="1"/>
  <c r="AH550" i="1"/>
  <c r="AI550" i="1"/>
  <c r="AJ550" i="1"/>
  <c r="AF551" i="1"/>
  <c r="AH551" i="1"/>
  <c r="AI551" i="1"/>
  <c r="AJ551" i="1"/>
  <c r="AF552" i="1"/>
  <c r="AH552" i="1"/>
  <c r="AI552" i="1"/>
  <c r="AJ552" i="1"/>
  <c r="AF553" i="1"/>
  <c r="AH553" i="1"/>
  <c r="AI553" i="1"/>
  <c r="AJ553" i="1"/>
  <c r="AF554" i="1"/>
  <c r="AH554" i="1"/>
  <c r="AI554" i="1"/>
  <c r="AJ554" i="1"/>
  <c r="AF555" i="1"/>
  <c r="AH555" i="1"/>
  <c r="AI555" i="1"/>
  <c r="AJ555" i="1"/>
  <c r="AF556" i="1"/>
  <c r="AH556" i="1"/>
  <c r="AI556" i="1"/>
  <c r="AJ556" i="1"/>
  <c r="AF557" i="1"/>
  <c r="AH557" i="1"/>
  <c r="AI557" i="1"/>
  <c r="AJ557" i="1"/>
  <c r="AF558" i="1"/>
  <c r="AH558" i="1"/>
  <c r="AI558" i="1"/>
  <c r="AJ558" i="1"/>
  <c r="AF559" i="1"/>
  <c r="AH559" i="1"/>
  <c r="AI559" i="1"/>
  <c r="AJ559" i="1"/>
  <c r="AF560" i="1"/>
  <c r="AH560" i="1"/>
  <c r="AI560" i="1"/>
  <c r="AJ560" i="1"/>
  <c r="AF561" i="1"/>
  <c r="AH561" i="1"/>
  <c r="AI561" i="1"/>
  <c r="AJ561" i="1"/>
  <c r="AF562" i="1"/>
  <c r="AH562" i="1"/>
  <c r="AI562" i="1"/>
  <c r="AJ562" i="1"/>
  <c r="AF563" i="1"/>
  <c r="AH563" i="1"/>
  <c r="AI563" i="1"/>
  <c r="AJ563" i="1"/>
  <c r="AF564" i="1"/>
  <c r="AH564" i="1"/>
  <c r="AI564" i="1"/>
  <c r="AJ564" i="1"/>
  <c r="AF565" i="1"/>
  <c r="AH565" i="1"/>
  <c r="AI565" i="1"/>
  <c r="AJ565" i="1"/>
  <c r="AF566" i="1"/>
  <c r="AH566" i="1"/>
  <c r="AI566" i="1"/>
  <c r="AJ566" i="1"/>
  <c r="AF567" i="1"/>
  <c r="AH567" i="1"/>
  <c r="AI567" i="1"/>
  <c r="AJ567" i="1"/>
  <c r="AF568" i="1"/>
  <c r="AH568" i="1"/>
  <c r="AI568" i="1"/>
  <c r="AJ568" i="1"/>
  <c r="AF569" i="1"/>
  <c r="AH569" i="1"/>
  <c r="AI569" i="1"/>
  <c r="AJ569" i="1"/>
  <c r="AF570" i="1"/>
  <c r="AH570" i="1"/>
  <c r="AI570" i="1"/>
  <c r="AJ570" i="1"/>
  <c r="AF571" i="1"/>
  <c r="AH571" i="1"/>
  <c r="AI571" i="1"/>
  <c r="AJ571" i="1"/>
  <c r="AF572" i="1"/>
  <c r="AH572" i="1"/>
  <c r="AI572" i="1"/>
  <c r="AJ572" i="1"/>
  <c r="AF573" i="1"/>
  <c r="AH573" i="1"/>
  <c r="AI573" i="1"/>
  <c r="AJ573" i="1"/>
  <c r="AF574" i="1"/>
  <c r="AH574" i="1"/>
  <c r="AI574" i="1"/>
  <c r="AJ574" i="1"/>
  <c r="AF575" i="1"/>
  <c r="AH575" i="1"/>
  <c r="AI575" i="1"/>
  <c r="AJ575" i="1"/>
  <c r="AF576" i="1"/>
  <c r="AH576" i="1"/>
  <c r="AI576" i="1"/>
  <c r="AJ576" i="1"/>
  <c r="AF577" i="1"/>
  <c r="AH577" i="1"/>
  <c r="AI577" i="1"/>
  <c r="AJ577" i="1"/>
  <c r="AF578" i="1"/>
  <c r="AH578" i="1"/>
  <c r="AI578" i="1"/>
  <c r="AJ578" i="1"/>
  <c r="AF579" i="1"/>
  <c r="AH579" i="1"/>
  <c r="AI579" i="1"/>
  <c r="AJ579" i="1"/>
  <c r="AF580" i="1"/>
  <c r="AH580" i="1"/>
  <c r="AI580" i="1"/>
  <c r="AJ580" i="1"/>
  <c r="AF581" i="1"/>
  <c r="AH581" i="1"/>
  <c r="AI581" i="1"/>
  <c r="AJ581" i="1"/>
  <c r="AF582" i="1"/>
  <c r="AH582" i="1"/>
  <c r="AI582" i="1"/>
  <c r="AJ582" i="1"/>
  <c r="AF583" i="1"/>
  <c r="AH583" i="1"/>
  <c r="AI583" i="1"/>
  <c r="AJ583" i="1"/>
  <c r="AF584" i="1"/>
  <c r="AH584" i="1"/>
  <c r="AI584" i="1"/>
  <c r="AJ584" i="1"/>
  <c r="AF585" i="1"/>
  <c r="AH585" i="1"/>
  <c r="AI585" i="1"/>
  <c r="AJ585" i="1"/>
  <c r="AF586" i="1"/>
  <c r="AH586" i="1"/>
  <c r="AI586" i="1"/>
  <c r="AJ586" i="1"/>
  <c r="AF587" i="1"/>
  <c r="AH587" i="1"/>
  <c r="AI587" i="1"/>
  <c r="AJ587" i="1"/>
  <c r="AF588" i="1"/>
  <c r="AH588" i="1"/>
  <c r="AI588" i="1"/>
  <c r="AJ588" i="1"/>
  <c r="C232" i="1"/>
  <c r="AF236" i="1"/>
  <c r="AH236" i="1"/>
  <c r="AI236" i="1"/>
  <c r="AJ236" i="1"/>
  <c r="AF237" i="1"/>
  <c r="AH237" i="1"/>
  <c r="AI237" i="1"/>
  <c r="AJ237" i="1"/>
  <c r="AF238" i="1"/>
  <c r="AH238" i="1"/>
  <c r="AI238" i="1"/>
  <c r="AJ238" i="1"/>
  <c r="AF239" i="1"/>
  <c r="AH239" i="1"/>
  <c r="AI239" i="1"/>
  <c r="AJ239" i="1"/>
  <c r="AF240" i="1"/>
  <c r="AH240" i="1"/>
  <c r="AI240" i="1"/>
  <c r="AJ240" i="1"/>
  <c r="AF241" i="1"/>
  <c r="AH241" i="1"/>
  <c r="AI241" i="1"/>
  <c r="AJ241" i="1"/>
  <c r="AF242" i="1"/>
  <c r="AH242" i="1"/>
  <c r="AI242" i="1"/>
  <c r="AJ242" i="1"/>
  <c r="AF243" i="1"/>
  <c r="AH243" i="1"/>
  <c r="AI243" i="1"/>
  <c r="AJ243" i="1"/>
  <c r="AF244" i="1"/>
  <c r="AH244" i="1"/>
  <c r="AI244" i="1"/>
  <c r="AJ244" i="1"/>
  <c r="AF245" i="1"/>
  <c r="AH245" i="1"/>
  <c r="AI245" i="1"/>
  <c r="AJ245" i="1"/>
  <c r="AF246" i="1"/>
  <c r="AH246" i="1"/>
  <c r="AI246" i="1"/>
  <c r="AJ246" i="1"/>
  <c r="AF247" i="1"/>
  <c r="AH247" i="1"/>
  <c r="AI247" i="1"/>
  <c r="AJ247" i="1"/>
  <c r="AF248" i="1"/>
  <c r="AH248" i="1"/>
  <c r="AI248" i="1"/>
  <c r="AJ248" i="1"/>
  <c r="AF249" i="1"/>
  <c r="AH249" i="1"/>
  <c r="AI249" i="1"/>
  <c r="AJ249" i="1"/>
  <c r="AF250" i="1"/>
  <c r="AH250" i="1"/>
  <c r="AI250" i="1"/>
  <c r="AJ250" i="1"/>
  <c r="AF251" i="1"/>
  <c r="AH251" i="1"/>
  <c r="AI251" i="1"/>
  <c r="AJ251" i="1"/>
  <c r="AF252" i="1"/>
  <c r="AH252" i="1"/>
  <c r="AI252" i="1"/>
  <c r="AJ252" i="1"/>
  <c r="AF253" i="1"/>
  <c r="AH253" i="1"/>
  <c r="AI253" i="1"/>
  <c r="AJ253" i="1"/>
  <c r="AF254" i="1"/>
  <c r="AH254" i="1"/>
  <c r="AI254" i="1"/>
  <c r="AJ254" i="1"/>
  <c r="AF255" i="1"/>
  <c r="AH255" i="1"/>
  <c r="AI255" i="1"/>
  <c r="AJ255" i="1"/>
  <c r="AF256" i="1"/>
  <c r="AH256" i="1"/>
  <c r="AI256" i="1"/>
  <c r="AJ256" i="1"/>
  <c r="AF257" i="1"/>
  <c r="AH257" i="1"/>
  <c r="AI257" i="1"/>
  <c r="AJ257" i="1"/>
  <c r="AF258" i="1"/>
  <c r="AH258" i="1"/>
  <c r="AI258" i="1"/>
  <c r="AJ258" i="1"/>
  <c r="AF259" i="1"/>
  <c r="AH259" i="1"/>
  <c r="AI259" i="1"/>
  <c r="AJ259" i="1"/>
  <c r="AF260" i="1"/>
  <c r="AH260" i="1"/>
  <c r="AI260" i="1"/>
  <c r="AJ260" i="1"/>
  <c r="AF261" i="1"/>
  <c r="AH261" i="1"/>
  <c r="AI261" i="1"/>
  <c r="AJ261" i="1"/>
  <c r="AF262" i="1"/>
  <c r="AH262" i="1"/>
  <c r="AI262" i="1"/>
  <c r="AJ262" i="1"/>
  <c r="AF263" i="1"/>
  <c r="AH263" i="1"/>
  <c r="AI263" i="1"/>
  <c r="AJ263" i="1"/>
  <c r="AF264" i="1"/>
  <c r="AH264" i="1"/>
  <c r="AI264" i="1"/>
  <c r="AJ264" i="1"/>
  <c r="AF265" i="1"/>
  <c r="AH265" i="1"/>
  <c r="AI265" i="1"/>
  <c r="AJ265" i="1"/>
  <c r="AF266" i="1"/>
  <c r="AH266" i="1"/>
  <c r="AI266" i="1"/>
  <c r="AJ266" i="1"/>
  <c r="AF267" i="1"/>
  <c r="AH267" i="1"/>
  <c r="AI267" i="1"/>
  <c r="AJ267" i="1"/>
  <c r="AF268" i="1"/>
  <c r="AH268" i="1"/>
  <c r="AI268" i="1"/>
  <c r="AJ268" i="1"/>
  <c r="AF269" i="1"/>
  <c r="AH269" i="1"/>
  <c r="AI269" i="1"/>
  <c r="AJ269" i="1"/>
  <c r="AF270" i="1"/>
  <c r="AH270" i="1"/>
  <c r="AI270" i="1"/>
  <c r="AJ270" i="1"/>
  <c r="AF271" i="1"/>
  <c r="AH271" i="1"/>
  <c r="AI271" i="1"/>
  <c r="AJ271" i="1"/>
  <c r="AF272" i="1"/>
  <c r="AH272" i="1"/>
  <c r="AI272" i="1"/>
  <c r="AJ272" i="1"/>
  <c r="AF273" i="1"/>
  <c r="AH273" i="1"/>
  <c r="AI273" i="1"/>
  <c r="AJ273" i="1"/>
  <c r="AF274" i="1"/>
  <c r="AH274" i="1"/>
  <c r="AI274" i="1"/>
  <c r="AJ274" i="1"/>
  <c r="AF275" i="1"/>
  <c r="AH275" i="1"/>
  <c r="AI275" i="1"/>
  <c r="AJ275" i="1"/>
  <c r="AF276" i="1"/>
  <c r="AH276" i="1"/>
  <c r="AI276" i="1"/>
  <c r="AJ276" i="1"/>
  <c r="AF277" i="1"/>
  <c r="AH277" i="1"/>
  <c r="AI277" i="1"/>
  <c r="AJ277" i="1"/>
  <c r="AF278" i="1"/>
  <c r="AH278" i="1"/>
  <c r="AI278" i="1"/>
  <c r="AJ278" i="1"/>
  <c r="AF279" i="1"/>
  <c r="AH279" i="1"/>
  <c r="AI279" i="1"/>
  <c r="AJ279" i="1"/>
  <c r="AF280" i="1"/>
  <c r="AH280" i="1"/>
  <c r="AI280" i="1"/>
  <c r="AJ280" i="1"/>
  <c r="AF281" i="1"/>
  <c r="AH281" i="1"/>
  <c r="AI281" i="1"/>
  <c r="AJ281" i="1"/>
  <c r="AF282" i="1"/>
  <c r="AH282" i="1"/>
  <c r="AI282" i="1"/>
  <c r="AJ282" i="1"/>
  <c r="AF283" i="1"/>
  <c r="AH283" i="1"/>
  <c r="AI283" i="1"/>
  <c r="AJ283" i="1"/>
  <c r="AF284" i="1"/>
  <c r="AH284" i="1"/>
  <c r="AI284" i="1"/>
  <c r="AJ284" i="1"/>
  <c r="AF285" i="1"/>
  <c r="AH285" i="1"/>
  <c r="AI285" i="1"/>
  <c r="AJ285" i="1"/>
  <c r="AF286" i="1"/>
  <c r="AH286" i="1"/>
  <c r="AI286" i="1"/>
  <c r="AJ286" i="1"/>
  <c r="AF287" i="1"/>
  <c r="AH287" i="1"/>
  <c r="AI287" i="1"/>
  <c r="AJ287" i="1"/>
  <c r="AF288" i="1"/>
  <c r="AH288" i="1"/>
  <c r="AI288" i="1"/>
  <c r="AJ288" i="1"/>
  <c r="AJ235" i="1"/>
  <c r="AI235" i="1"/>
  <c r="AH235" i="1"/>
  <c r="AF235" i="1"/>
  <c r="AA674" i="1" l="1"/>
  <c r="Z674" i="1"/>
  <c r="Y674" i="1"/>
  <c r="X674" i="1"/>
  <c r="W674" i="1"/>
  <c r="U674" i="1"/>
  <c r="T674" i="1"/>
  <c r="S674" i="1"/>
  <c r="R674" i="1"/>
  <c r="Q674" i="1"/>
  <c r="W673" i="1"/>
  <c r="S673" i="1"/>
  <c r="R673" i="1"/>
  <c r="Q673" i="1"/>
  <c r="Y672" i="1"/>
  <c r="X672" i="1"/>
  <c r="W672" i="1"/>
  <c r="S672" i="1"/>
  <c r="R672" i="1"/>
  <c r="Q672" i="1"/>
  <c r="Y671" i="1"/>
  <c r="X671" i="1"/>
  <c r="W671" i="1"/>
  <c r="U671" i="1"/>
  <c r="T671" i="1"/>
  <c r="S671" i="1"/>
  <c r="R671" i="1"/>
  <c r="Q671" i="1"/>
  <c r="Y670" i="1"/>
  <c r="X670" i="1"/>
  <c r="W670" i="1"/>
  <c r="S670" i="1"/>
  <c r="R670" i="1"/>
  <c r="Q670" i="1"/>
  <c r="Y669" i="1"/>
  <c r="X669" i="1"/>
  <c r="W669" i="1"/>
  <c r="S669" i="1"/>
  <c r="R669" i="1"/>
  <c r="Q669" i="1"/>
  <c r="AA668" i="1"/>
  <c r="Z668" i="1"/>
  <c r="X668" i="1"/>
  <c r="W668" i="1"/>
  <c r="U668" i="1"/>
  <c r="T668" i="1"/>
  <c r="S668" i="1"/>
  <c r="R668" i="1"/>
  <c r="Q668" i="1"/>
  <c r="Y667" i="1"/>
  <c r="X667" i="1"/>
  <c r="W667" i="1"/>
  <c r="S667" i="1"/>
  <c r="R667" i="1"/>
  <c r="Q667" i="1"/>
  <c r="Y666" i="1"/>
  <c r="X666" i="1"/>
  <c r="W666" i="1"/>
  <c r="S666" i="1"/>
  <c r="R666" i="1"/>
  <c r="Q666" i="1"/>
  <c r="AA665" i="1"/>
  <c r="Z665" i="1"/>
  <c r="Y665" i="1"/>
  <c r="X665" i="1"/>
  <c r="W665" i="1"/>
  <c r="U665" i="1"/>
  <c r="T665" i="1"/>
  <c r="S665" i="1"/>
  <c r="R665" i="1"/>
  <c r="Q665" i="1"/>
  <c r="Y664" i="1"/>
  <c r="X664" i="1"/>
  <c r="W664" i="1"/>
  <c r="S664" i="1"/>
  <c r="R664" i="1"/>
  <c r="Q664" i="1"/>
  <c r="Y663" i="1"/>
  <c r="X663" i="1"/>
  <c r="W663" i="1"/>
  <c r="S663" i="1"/>
  <c r="R663" i="1"/>
  <c r="Q663" i="1"/>
  <c r="AA662" i="1"/>
  <c r="Z662" i="1"/>
  <c r="Y662" i="1"/>
  <c r="X662" i="1"/>
  <c r="W662" i="1"/>
  <c r="U662" i="1"/>
  <c r="T662" i="1"/>
  <c r="S662" i="1"/>
  <c r="R662" i="1"/>
  <c r="Q662" i="1"/>
  <c r="Y661" i="1"/>
  <c r="X661" i="1"/>
  <c r="W661" i="1"/>
  <c r="S661" i="1"/>
  <c r="R661" i="1"/>
  <c r="Q661" i="1"/>
  <c r="Y660" i="1"/>
  <c r="X660" i="1"/>
  <c r="W660" i="1"/>
  <c r="S660" i="1"/>
  <c r="R660" i="1"/>
  <c r="Q660" i="1"/>
  <c r="AA659" i="1"/>
  <c r="Y659" i="1"/>
  <c r="X659" i="1"/>
  <c r="W659" i="1"/>
  <c r="U659" i="1"/>
  <c r="T659" i="1"/>
  <c r="S659" i="1"/>
  <c r="R659" i="1"/>
  <c r="Q659" i="1"/>
  <c r="Y658" i="1"/>
  <c r="X658" i="1"/>
  <c r="W658" i="1"/>
  <c r="S658" i="1"/>
  <c r="R658" i="1"/>
  <c r="Q658" i="1"/>
  <c r="Y657" i="1"/>
  <c r="X657" i="1"/>
  <c r="W657" i="1"/>
  <c r="S657" i="1"/>
  <c r="R657" i="1"/>
  <c r="Q657" i="1"/>
  <c r="AA656" i="1"/>
  <c r="Z656" i="1"/>
  <c r="Y656" i="1"/>
  <c r="X656" i="1"/>
  <c r="W656" i="1"/>
  <c r="U656" i="1"/>
  <c r="T656" i="1"/>
  <c r="S656" i="1"/>
  <c r="R656" i="1"/>
  <c r="Q656" i="1"/>
  <c r="Y655" i="1"/>
  <c r="X655" i="1"/>
  <c r="W655" i="1"/>
  <c r="S655" i="1"/>
  <c r="R655" i="1"/>
  <c r="Q655" i="1"/>
  <c r="Y654" i="1"/>
  <c r="W654" i="1"/>
  <c r="S654" i="1"/>
  <c r="R654" i="1"/>
  <c r="Q654" i="1"/>
  <c r="Z653" i="1"/>
  <c r="Y653" i="1"/>
  <c r="X653" i="1"/>
  <c r="W653" i="1"/>
  <c r="U653" i="1"/>
  <c r="T653" i="1"/>
  <c r="S653" i="1"/>
  <c r="R653" i="1"/>
  <c r="Q653" i="1"/>
  <c r="W652" i="1"/>
  <c r="S652" i="1"/>
  <c r="R652" i="1"/>
  <c r="Q652" i="1"/>
  <c r="W651" i="1"/>
  <c r="S651" i="1"/>
  <c r="R651" i="1"/>
  <c r="Q651" i="1"/>
  <c r="AA650" i="1"/>
  <c r="Z650" i="1"/>
  <c r="Y650" i="1"/>
  <c r="X650" i="1"/>
  <c r="W650" i="1"/>
  <c r="U650" i="1"/>
  <c r="T650" i="1"/>
  <c r="S650" i="1"/>
  <c r="R650" i="1"/>
  <c r="Q650" i="1"/>
  <c r="Y649" i="1"/>
  <c r="X649" i="1"/>
  <c r="W649" i="1"/>
  <c r="S649" i="1"/>
  <c r="R649" i="1"/>
  <c r="Q649" i="1"/>
  <c r="Y648" i="1"/>
  <c r="X648" i="1"/>
  <c r="W648" i="1"/>
  <c r="S648" i="1"/>
  <c r="R648" i="1"/>
  <c r="Q648" i="1"/>
  <c r="AA647" i="1"/>
  <c r="Z647" i="1"/>
  <c r="Y647" i="1"/>
  <c r="X647" i="1"/>
  <c r="W647" i="1"/>
  <c r="U647" i="1"/>
  <c r="T647" i="1"/>
  <c r="S647" i="1"/>
  <c r="R647" i="1"/>
  <c r="Q647" i="1"/>
  <c r="Y646" i="1"/>
  <c r="X646" i="1"/>
  <c r="W646" i="1"/>
  <c r="S646" i="1"/>
  <c r="R646" i="1"/>
  <c r="Q646" i="1"/>
  <c r="Y645" i="1"/>
  <c r="X645" i="1"/>
  <c r="W645" i="1"/>
  <c r="S645" i="1"/>
  <c r="R645" i="1"/>
  <c r="Q645" i="1"/>
  <c r="AA644" i="1"/>
  <c r="Z644" i="1"/>
  <c r="Y644" i="1"/>
  <c r="X644" i="1"/>
  <c r="W644" i="1"/>
  <c r="U644" i="1"/>
  <c r="T644" i="1"/>
  <c r="S644" i="1"/>
  <c r="R644" i="1"/>
  <c r="Q644" i="1"/>
  <c r="Y643" i="1"/>
  <c r="X643" i="1"/>
  <c r="S643" i="1"/>
  <c r="R643" i="1"/>
  <c r="Y642" i="1"/>
  <c r="X642" i="1"/>
  <c r="S642" i="1"/>
  <c r="R642" i="1"/>
  <c r="AA641" i="1"/>
  <c r="Z641" i="1"/>
  <c r="Y641" i="1"/>
  <c r="X641" i="1"/>
  <c r="U641" i="1"/>
  <c r="T641" i="1"/>
  <c r="S641" i="1"/>
  <c r="R641" i="1"/>
  <c r="Y640" i="1"/>
  <c r="S640" i="1"/>
  <c r="R640" i="1"/>
  <c r="Y639" i="1"/>
  <c r="X639" i="1"/>
  <c r="W639" i="1"/>
  <c r="S639" i="1"/>
  <c r="R639" i="1"/>
  <c r="Q639" i="1"/>
  <c r="AA638" i="1"/>
  <c r="Z638" i="1"/>
  <c r="Y638" i="1"/>
  <c r="W638" i="1"/>
  <c r="U638" i="1"/>
  <c r="T638" i="1"/>
  <c r="S638" i="1"/>
  <c r="R638" i="1"/>
  <c r="Q638" i="1"/>
  <c r="Y637" i="1"/>
  <c r="X637" i="1"/>
  <c r="W637" i="1"/>
  <c r="S637" i="1"/>
  <c r="R637" i="1"/>
  <c r="Q637" i="1"/>
  <c r="Y636" i="1"/>
  <c r="X636" i="1"/>
  <c r="W636" i="1"/>
  <c r="S636" i="1"/>
  <c r="R636" i="1"/>
  <c r="Q636" i="1"/>
  <c r="Y635" i="1"/>
  <c r="X635" i="1"/>
  <c r="W635" i="1"/>
  <c r="U635" i="1"/>
  <c r="S635" i="1"/>
  <c r="R635" i="1"/>
  <c r="Q635" i="1"/>
  <c r="Y634" i="1"/>
  <c r="X634" i="1"/>
  <c r="W634" i="1"/>
  <c r="S634" i="1"/>
  <c r="R634" i="1"/>
  <c r="Q634" i="1"/>
  <c r="Y633" i="1"/>
  <c r="X633" i="1"/>
  <c r="W633" i="1"/>
  <c r="S633" i="1"/>
  <c r="R633" i="1"/>
  <c r="Q633" i="1"/>
  <c r="Z632" i="1"/>
  <c r="Y632" i="1"/>
  <c r="X632" i="1"/>
  <c r="W632" i="1"/>
  <c r="T632" i="1"/>
  <c r="S632" i="1"/>
  <c r="R632" i="1"/>
  <c r="Q632" i="1"/>
  <c r="Y631" i="1"/>
  <c r="X631" i="1"/>
  <c r="W631" i="1"/>
  <c r="S631" i="1"/>
  <c r="R631" i="1"/>
  <c r="Q631" i="1"/>
  <c r="Y630" i="1"/>
  <c r="X630" i="1"/>
  <c r="W630" i="1"/>
  <c r="S630" i="1"/>
  <c r="R630" i="1"/>
  <c r="Q630" i="1"/>
  <c r="AA629" i="1"/>
  <c r="Z629" i="1"/>
  <c r="X629" i="1"/>
  <c r="W629" i="1"/>
  <c r="U629" i="1"/>
  <c r="T629" i="1"/>
  <c r="S629" i="1"/>
  <c r="R629" i="1"/>
  <c r="Q629" i="1"/>
  <c r="Y628" i="1"/>
  <c r="X628" i="1"/>
  <c r="W628" i="1"/>
  <c r="S628" i="1"/>
  <c r="R628" i="1"/>
  <c r="Q628" i="1"/>
  <c r="Y627" i="1"/>
  <c r="X627" i="1"/>
  <c r="W627" i="1"/>
  <c r="S627" i="1"/>
  <c r="R627" i="1"/>
  <c r="Q627" i="1"/>
  <c r="AA626" i="1"/>
  <c r="Z626" i="1"/>
  <c r="Y626" i="1"/>
  <c r="X626" i="1"/>
  <c r="W626" i="1"/>
  <c r="U626" i="1"/>
  <c r="T626" i="1"/>
  <c r="S626" i="1"/>
  <c r="R626" i="1"/>
  <c r="Q626" i="1"/>
  <c r="Y625" i="1"/>
  <c r="X625" i="1"/>
  <c r="W625" i="1"/>
  <c r="T625" i="1"/>
  <c r="S625" i="1"/>
  <c r="R625" i="1"/>
  <c r="Q625" i="1"/>
  <c r="Y624" i="1"/>
  <c r="X624" i="1"/>
  <c r="W624" i="1"/>
  <c r="S624" i="1"/>
  <c r="R624" i="1"/>
  <c r="Q624" i="1"/>
  <c r="AA623" i="1"/>
  <c r="Z623" i="1"/>
  <c r="Y623" i="1"/>
  <c r="X623" i="1"/>
  <c r="W623" i="1"/>
  <c r="U623" i="1"/>
  <c r="T623" i="1"/>
  <c r="S623" i="1"/>
  <c r="R623" i="1"/>
  <c r="Q623" i="1"/>
  <c r="Y622" i="1"/>
  <c r="X622" i="1"/>
  <c r="W622" i="1"/>
  <c r="S622" i="1"/>
  <c r="R622" i="1"/>
  <c r="Q622" i="1"/>
  <c r="Y621" i="1"/>
  <c r="X621" i="1"/>
  <c r="S621" i="1"/>
  <c r="R621" i="1"/>
  <c r="AA620" i="1"/>
  <c r="Y620" i="1"/>
  <c r="U620" i="1"/>
  <c r="T620" i="1"/>
  <c r="S620" i="1"/>
  <c r="R620" i="1"/>
  <c r="Y619" i="1"/>
  <c r="S619" i="1"/>
  <c r="R619" i="1"/>
  <c r="X618" i="1"/>
  <c r="S618" i="1"/>
  <c r="R618" i="1"/>
  <c r="AA617" i="1"/>
  <c r="X617" i="1"/>
  <c r="W617" i="1"/>
  <c r="U617" i="1"/>
  <c r="T617" i="1"/>
  <c r="S617" i="1"/>
  <c r="R617" i="1"/>
  <c r="Q617" i="1"/>
  <c r="Y616" i="1"/>
  <c r="X616" i="1"/>
  <c r="W616" i="1"/>
  <c r="S616" i="1"/>
  <c r="R616" i="1"/>
  <c r="Q616" i="1"/>
  <c r="Y615" i="1"/>
  <c r="X615" i="1"/>
  <c r="S615" i="1"/>
  <c r="R615" i="1"/>
  <c r="Q615" i="1"/>
  <c r="AA614" i="1"/>
  <c r="Z614" i="1"/>
  <c r="X614" i="1"/>
  <c r="W614" i="1"/>
  <c r="U614" i="1"/>
  <c r="T614" i="1"/>
  <c r="R614" i="1"/>
  <c r="Q614" i="1"/>
  <c r="Y613" i="1"/>
  <c r="X613" i="1"/>
  <c r="W613" i="1"/>
  <c r="S613" i="1"/>
  <c r="R613" i="1"/>
  <c r="Q613" i="1"/>
  <c r="Y612" i="1"/>
  <c r="X612" i="1"/>
  <c r="W612" i="1"/>
  <c r="S612" i="1"/>
  <c r="R612" i="1"/>
  <c r="Q612" i="1"/>
  <c r="AA611" i="1"/>
  <c r="Y611" i="1"/>
  <c r="X611" i="1"/>
  <c r="W611" i="1"/>
  <c r="U611" i="1"/>
  <c r="T611" i="1"/>
  <c r="S611" i="1"/>
  <c r="R611" i="1"/>
  <c r="Q611" i="1"/>
  <c r="Y610" i="1"/>
  <c r="X610" i="1"/>
  <c r="W610" i="1"/>
  <c r="S610" i="1"/>
  <c r="R610" i="1"/>
  <c r="Q610" i="1"/>
  <c r="Y609" i="1"/>
  <c r="X609" i="1"/>
  <c r="S609" i="1"/>
  <c r="R609" i="1"/>
  <c r="Q609" i="1"/>
  <c r="Y608" i="1"/>
  <c r="X608" i="1"/>
  <c r="W608" i="1"/>
  <c r="S608" i="1"/>
  <c r="R608" i="1"/>
  <c r="Q608" i="1"/>
  <c r="Y607" i="1"/>
  <c r="S607" i="1"/>
  <c r="R607" i="1"/>
  <c r="Q607" i="1"/>
  <c r="W606" i="1"/>
  <c r="S606" i="1"/>
  <c r="R606" i="1"/>
  <c r="Q606" i="1"/>
  <c r="X605" i="1"/>
  <c r="S605" i="1"/>
  <c r="R605" i="1"/>
  <c r="S604" i="1"/>
  <c r="R604" i="1"/>
  <c r="Q604" i="1"/>
  <c r="X603" i="1"/>
  <c r="S603" i="1"/>
  <c r="R603" i="1"/>
  <c r="Q603" i="1"/>
  <c r="AA602" i="1"/>
  <c r="Z602" i="1"/>
  <c r="Y602" i="1"/>
  <c r="X602" i="1"/>
  <c r="W602" i="1"/>
  <c r="U602" i="1"/>
  <c r="S602" i="1"/>
  <c r="R602" i="1"/>
  <c r="Y601" i="1"/>
  <c r="X601" i="1"/>
  <c r="W601" i="1"/>
  <c r="S601" i="1"/>
  <c r="R601" i="1"/>
  <c r="Q601" i="1"/>
  <c r="Y600" i="1"/>
  <c r="X600" i="1"/>
  <c r="W600" i="1"/>
  <c r="S600" i="1"/>
  <c r="R600" i="1"/>
  <c r="Q600" i="1"/>
  <c r="AA599" i="1"/>
  <c r="Z599" i="1"/>
  <c r="Y599" i="1"/>
  <c r="X599" i="1"/>
  <c r="U599" i="1"/>
  <c r="S599" i="1"/>
  <c r="R599" i="1"/>
  <c r="Q599" i="1"/>
  <c r="X598" i="1"/>
  <c r="R598" i="1"/>
  <c r="Q598" i="1"/>
  <c r="AA596" i="1"/>
  <c r="Z596" i="1"/>
  <c r="Z593" i="1"/>
  <c r="AA590" i="1"/>
  <c r="Z590" i="1"/>
  <c r="Y590" i="1"/>
  <c r="X590" i="1"/>
  <c r="U590" i="1"/>
  <c r="T590" i="1"/>
  <c r="S590" i="1"/>
  <c r="R590" i="1"/>
  <c r="Y588" i="1"/>
  <c r="X588" i="1"/>
  <c r="S588" i="1"/>
  <c r="R588" i="1"/>
  <c r="Y587" i="1"/>
  <c r="X587" i="1"/>
  <c r="S587" i="1"/>
  <c r="R587" i="1"/>
  <c r="AA586" i="1"/>
  <c r="Z586" i="1"/>
  <c r="Y586" i="1"/>
  <c r="X586" i="1"/>
  <c r="W586" i="1"/>
  <c r="U586" i="1"/>
  <c r="T586" i="1"/>
  <c r="S586" i="1"/>
  <c r="R586" i="1"/>
  <c r="Q586" i="1"/>
  <c r="Y585" i="1"/>
  <c r="X585" i="1"/>
  <c r="W585" i="1"/>
  <c r="S585" i="1"/>
  <c r="R585" i="1"/>
  <c r="Q585" i="1"/>
  <c r="Y584" i="1"/>
  <c r="X584" i="1"/>
  <c r="W584" i="1"/>
  <c r="S584" i="1"/>
  <c r="R584" i="1"/>
  <c r="Q584" i="1"/>
  <c r="AA583" i="1"/>
  <c r="Z583" i="1"/>
  <c r="Y583" i="1"/>
  <c r="X583" i="1"/>
  <c r="W583" i="1"/>
  <c r="U583" i="1"/>
  <c r="T583" i="1"/>
  <c r="S583" i="1"/>
  <c r="R583" i="1"/>
  <c r="Q583" i="1"/>
  <c r="Y582" i="1"/>
  <c r="X582" i="1"/>
  <c r="W582" i="1"/>
  <c r="S582" i="1"/>
  <c r="R582" i="1"/>
  <c r="Q582" i="1"/>
  <c r="Y581" i="1"/>
  <c r="X581" i="1"/>
  <c r="W581" i="1"/>
  <c r="S581" i="1"/>
  <c r="R581" i="1"/>
  <c r="Q581" i="1"/>
  <c r="AA580" i="1"/>
  <c r="Z580" i="1"/>
  <c r="Y580" i="1"/>
  <c r="X580" i="1"/>
  <c r="W580" i="1"/>
  <c r="U580" i="1"/>
  <c r="T580" i="1"/>
  <c r="S580" i="1"/>
  <c r="R580" i="1"/>
  <c r="Q580" i="1"/>
  <c r="Y579" i="1"/>
  <c r="X579" i="1"/>
  <c r="W579" i="1"/>
  <c r="S579" i="1"/>
  <c r="R579" i="1"/>
  <c r="Q579" i="1"/>
  <c r="Y578" i="1"/>
  <c r="X578" i="1"/>
  <c r="W578" i="1"/>
  <c r="S578" i="1"/>
  <c r="R578" i="1"/>
  <c r="Q578" i="1"/>
  <c r="AA577" i="1"/>
  <c r="Z577" i="1"/>
  <c r="Y577" i="1"/>
  <c r="X577" i="1"/>
  <c r="W577" i="1"/>
  <c r="U577" i="1"/>
  <c r="T577" i="1"/>
  <c r="S577" i="1"/>
  <c r="R577" i="1"/>
  <c r="Q577" i="1"/>
  <c r="Y576" i="1"/>
  <c r="X576" i="1"/>
  <c r="W576" i="1"/>
  <c r="S576" i="1"/>
  <c r="R576" i="1"/>
  <c r="Q576" i="1"/>
  <c r="Y575" i="1"/>
  <c r="X575" i="1"/>
  <c r="W575" i="1"/>
  <c r="S575" i="1"/>
  <c r="R575" i="1"/>
  <c r="Q575" i="1"/>
  <c r="AA574" i="1"/>
  <c r="Z574" i="1"/>
  <c r="Y574" i="1"/>
  <c r="X574" i="1"/>
  <c r="W574" i="1"/>
  <c r="U574" i="1"/>
  <c r="T574" i="1"/>
  <c r="S574" i="1"/>
  <c r="R574" i="1"/>
  <c r="Q574" i="1"/>
  <c r="Y573" i="1"/>
  <c r="X573" i="1"/>
  <c r="W573" i="1"/>
  <c r="S573" i="1"/>
  <c r="R573" i="1"/>
  <c r="Q573" i="1"/>
  <c r="Y572" i="1"/>
  <c r="X572" i="1"/>
  <c r="W572" i="1"/>
  <c r="S572" i="1"/>
  <c r="R572" i="1"/>
  <c r="Q572" i="1"/>
  <c r="AA571" i="1"/>
  <c r="Z571" i="1"/>
  <c r="Y571" i="1"/>
  <c r="X571" i="1"/>
  <c r="W571" i="1"/>
  <c r="U571" i="1"/>
  <c r="T571" i="1"/>
  <c r="S571" i="1"/>
  <c r="R571" i="1"/>
  <c r="Q571" i="1"/>
  <c r="Y570" i="1"/>
  <c r="X570" i="1"/>
  <c r="W570" i="1"/>
  <c r="S570" i="1"/>
  <c r="R570" i="1"/>
  <c r="Q570" i="1"/>
  <c r="Y569" i="1"/>
  <c r="X569" i="1"/>
  <c r="W569" i="1"/>
  <c r="S569" i="1"/>
  <c r="R569" i="1"/>
  <c r="Q569" i="1"/>
  <c r="AA568" i="1"/>
  <c r="Z568" i="1"/>
  <c r="Y568" i="1"/>
  <c r="X568" i="1"/>
  <c r="W568" i="1"/>
  <c r="U568" i="1"/>
  <c r="T568" i="1"/>
  <c r="S568" i="1"/>
  <c r="R568" i="1"/>
  <c r="Q568" i="1"/>
  <c r="Y567" i="1"/>
  <c r="X567" i="1"/>
  <c r="W567" i="1"/>
  <c r="S567" i="1"/>
  <c r="R567" i="1"/>
  <c r="Q567" i="1"/>
  <c r="Y566" i="1"/>
  <c r="X566" i="1"/>
  <c r="W566" i="1"/>
  <c r="S566" i="1"/>
  <c r="R566" i="1"/>
  <c r="Q566" i="1"/>
  <c r="AA565" i="1"/>
  <c r="Z565" i="1"/>
  <c r="Y565" i="1"/>
  <c r="X565" i="1"/>
  <c r="W565" i="1"/>
  <c r="U565" i="1"/>
  <c r="T565" i="1"/>
  <c r="S565" i="1"/>
  <c r="R565" i="1"/>
  <c r="Q565" i="1"/>
  <c r="Y564" i="1"/>
  <c r="X564" i="1"/>
  <c r="W564" i="1"/>
  <c r="S564" i="1"/>
  <c r="R564" i="1"/>
  <c r="Q564" i="1"/>
  <c r="Y563" i="1"/>
  <c r="X563" i="1"/>
  <c r="W563" i="1"/>
  <c r="S563" i="1"/>
  <c r="R563" i="1"/>
  <c r="Q563" i="1"/>
  <c r="AA562" i="1"/>
  <c r="Z562" i="1"/>
  <c r="Y562" i="1"/>
  <c r="X562" i="1"/>
  <c r="W562" i="1"/>
  <c r="U562" i="1"/>
  <c r="T562" i="1"/>
  <c r="S562" i="1"/>
  <c r="R562" i="1"/>
  <c r="Q562" i="1"/>
  <c r="Y561" i="1"/>
  <c r="X561" i="1"/>
  <c r="W561" i="1"/>
  <c r="S561" i="1"/>
  <c r="R561" i="1"/>
  <c r="Q561" i="1"/>
  <c r="Y560" i="1"/>
  <c r="X560" i="1"/>
  <c r="W560" i="1"/>
  <c r="S560" i="1"/>
  <c r="R560" i="1"/>
  <c r="Q560" i="1"/>
  <c r="AA559" i="1"/>
  <c r="Z559" i="1"/>
  <c r="Y559" i="1"/>
  <c r="X559" i="1"/>
  <c r="W559" i="1"/>
  <c r="U559" i="1"/>
  <c r="T559" i="1"/>
  <c r="S559" i="1"/>
  <c r="R559" i="1"/>
  <c r="Q559" i="1"/>
  <c r="Y558" i="1"/>
  <c r="X558" i="1"/>
  <c r="W558" i="1"/>
  <c r="S558" i="1"/>
  <c r="R558" i="1"/>
  <c r="Q558" i="1"/>
  <c r="Y557" i="1"/>
  <c r="X557" i="1"/>
  <c r="W557" i="1"/>
  <c r="S557" i="1"/>
  <c r="R557" i="1"/>
  <c r="Q557" i="1"/>
  <c r="AA556" i="1"/>
  <c r="Z556" i="1"/>
  <c r="Y556" i="1"/>
  <c r="X556" i="1"/>
  <c r="W556" i="1"/>
  <c r="U556" i="1"/>
  <c r="T556" i="1"/>
  <c r="S556" i="1"/>
  <c r="R556" i="1"/>
  <c r="Q556" i="1"/>
  <c r="Y555" i="1"/>
  <c r="X555" i="1"/>
  <c r="W555" i="1"/>
  <c r="S555" i="1"/>
  <c r="R555" i="1"/>
  <c r="Q555" i="1"/>
  <c r="Y554" i="1"/>
  <c r="X554" i="1"/>
  <c r="W554" i="1"/>
  <c r="S554" i="1"/>
  <c r="R554" i="1"/>
  <c r="Q554" i="1"/>
  <c r="AA553" i="1"/>
  <c r="Z553" i="1"/>
  <c r="Y553" i="1"/>
  <c r="X553" i="1"/>
  <c r="W553" i="1"/>
  <c r="U553" i="1"/>
  <c r="T553" i="1"/>
  <c r="S553" i="1"/>
  <c r="R553" i="1"/>
  <c r="Q553" i="1"/>
  <c r="Y552" i="1"/>
  <c r="X552" i="1"/>
  <c r="W552" i="1"/>
  <c r="S552" i="1"/>
  <c r="R552" i="1"/>
  <c r="Q552" i="1"/>
  <c r="Y551" i="1"/>
  <c r="X551" i="1"/>
  <c r="W551" i="1"/>
  <c r="S551" i="1"/>
  <c r="R551" i="1"/>
  <c r="Q551" i="1"/>
  <c r="AA550" i="1"/>
  <c r="Z550" i="1"/>
  <c r="Y550" i="1"/>
  <c r="X550" i="1"/>
  <c r="W550" i="1"/>
  <c r="U550" i="1"/>
  <c r="T550" i="1"/>
  <c r="S550" i="1"/>
  <c r="R550" i="1"/>
  <c r="Q550" i="1"/>
  <c r="Y549" i="1"/>
  <c r="X549" i="1"/>
  <c r="W549" i="1"/>
  <c r="S549" i="1"/>
  <c r="R549" i="1"/>
  <c r="Q549" i="1"/>
  <c r="Y548" i="1"/>
  <c r="X548" i="1"/>
  <c r="W548" i="1"/>
  <c r="S548" i="1"/>
  <c r="R548" i="1"/>
  <c r="Q548" i="1"/>
  <c r="AA547" i="1"/>
  <c r="Z547" i="1"/>
  <c r="Y547" i="1"/>
  <c r="X547" i="1"/>
  <c r="W547" i="1"/>
  <c r="U547" i="1"/>
  <c r="T547" i="1"/>
  <c r="S547" i="1"/>
  <c r="R547" i="1"/>
  <c r="Q547" i="1"/>
  <c r="Y546" i="1"/>
  <c r="X546" i="1"/>
  <c r="W546" i="1"/>
  <c r="S546" i="1"/>
  <c r="R546" i="1"/>
  <c r="Q546" i="1"/>
  <c r="Y545" i="1"/>
  <c r="X545" i="1"/>
  <c r="W545" i="1"/>
  <c r="S545" i="1"/>
  <c r="R545" i="1"/>
  <c r="Q545" i="1"/>
  <c r="AA544" i="1"/>
  <c r="Z544" i="1"/>
  <c r="Y544" i="1"/>
  <c r="X544" i="1"/>
  <c r="W544" i="1"/>
  <c r="U544" i="1"/>
  <c r="T544" i="1"/>
  <c r="S544" i="1"/>
  <c r="R544" i="1"/>
  <c r="Q544" i="1"/>
  <c r="Y543" i="1"/>
  <c r="X543" i="1"/>
  <c r="W543" i="1"/>
  <c r="S543" i="1"/>
  <c r="R543" i="1"/>
  <c r="Q543" i="1"/>
  <c r="Y542" i="1"/>
  <c r="X542" i="1"/>
  <c r="W542" i="1"/>
  <c r="S542" i="1"/>
  <c r="R542" i="1"/>
  <c r="Q542" i="1"/>
  <c r="AA541" i="1"/>
  <c r="Z541" i="1"/>
  <c r="Y541" i="1"/>
  <c r="X541" i="1"/>
  <c r="W541" i="1"/>
  <c r="U541" i="1"/>
  <c r="T541" i="1"/>
  <c r="S541" i="1"/>
  <c r="R541" i="1"/>
  <c r="Q541" i="1"/>
  <c r="Y540" i="1"/>
  <c r="X540" i="1"/>
  <c r="W540" i="1"/>
  <c r="S540" i="1"/>
  <c r="R540" i="1"/>
  <c r="Q540" i="1"/>
  <c r="Y539" i="1"/>
  <c r="X539" i="1"/>
  <c r="W539" i="1"/>
  <c r="S539" i="1"/>
  <c r="R539" i="1"/>
  <c r="Q539" i="1"/>
  <c r="AA538" i="1"/>
  <c r="Z538" i="1"/>
  <c r="Y538" i="1"/>
  <c r="X538" i="1"/>
  <c r="W538" i="1"/>
  <c r="U538" i="1"/>
  <c r="T538" i="1"/>
  <c r="S538" i="1"/>
  <c r="R538" i="1"/>
  <c r="Q538" i="1"/>
  <c r="Y537" i="1"/>
  <c r="X537" i="1"/>
  <c r="W537" i="1"/>
  <c r="S537" i="1"/>
  <c r="R537" i="1"/>
  <c r="Q537" i="1"/>
  <c r="Y536" i="1"/>
  <c r="X536" i="1"/>
  <c r="W536" i="1"/>
  <c r="S536" i="1"/>
  <c r="R536" i="1"/>
  <c r="Q536" i="1"/>
  <c r="AA535" i="1"/>
  <c r="Z535" i="1"/>
  <c r="Y535" i="1"/>
  <c r="X535" i="1"/>
  <c r="W535" i="1"/>
  <c r="U535" i="1"/>
  <c r="T535" i="1"/>
  <c r="S535" i="1"/>
  <c r="R535" i="1"/>
  <c r="Q535" i="1"/>
  <c r="Y534" i="1"/>
  <c r="X534" i="1"/>
  <c r="W534" i="1"/>
  <c r="S534" i="1"/>
  <c r="R534" i="1"/>
  <c r="Q534" i="1"/>
  <c r="Y533" i="1"/>
  <c r="X533" i="1"/>
  <c r="W533" i="1"/>
  <c r="S533" i="1"/>
  <c r="R533" i="1"/>
  <c r="Q533" i="1"/>
  <c r="AA532" i="1"/>
  <c r="Z532" i="1"/>
  <c r="Y532" i="1"/>
  <c r="X532" i="1"/>
  <c r="W532" i="1"/>
  <c r="U532" i="1"/>
  <c r="T532" i="1"/>
  <c r="S532" i="1"/>
  <c r="R532" i="1"/>
  <c r="Q532" i="1"/>
  <c r="Y531" i="1"/>
  <c r="X531" i="1"/>
  <c r="W531" i="1"/>
  <c r="S531" i="1"/>
  <c r="R531" i="1"/>
  <c r="Q531" i="1"/>
  <c r="Y530" i="1"/>
  <c r="X530" i="1"/>
  <c r="W530" i="1"/>
  <c r="S530" i="1"/>
  <c r="R530" i="1"/>
  <c r="Q530" i="1"/>
  <c r="AA529" i="1"/>
  <c r="Z529" i="1"/>
  <c r="Y529" i="1"/>
  <c r="X529" i="1"/>
  <c r="W529" i="1"/>
  <c r="U529" i="1"/>
  <c r="T529" i="1"/>
  <c r="S529" i="1"/>
  <c r="R529" i="1"/>
  <c r="Q529" i="1"/>
  <c r="Y528" i="1"/>
  <c r="X528" i="1"/>
  <c r="W528" i="1"/>
  <c r="S528" i="1"/>
  <c r="R528" i="1"/>
  <c r="Q528" i="1"/>
  <c r="Y527" i="1"/>
  <c r="X527" i="1"/>
  <c r="W527" i="1"/>
  <c r="S527" i="1"/>
  <c r="R527" i="1"/>
  <c r="Q527" i="1"/>
  <c r="AA526" i="1"/>
  <c r="Z526" i="1"/>
  <c r="Y526" i="1"/>
  <c r="X526" i="1"/>
  <c r="W526" i="1"/>
  <c r="U526" i="1"/>
  <c r="T526" i="1"/>
  <c r="S526" i="1"/>
  <c r="R526" i="1"/>
  <c r="Q526" i="1"/>
  <c r="Y525" i="1"/>
  <c r="X525" i="1"/>
  <c r="W525" i="1"/>
  <c r="S525" i="1"/>
  <c r="R525" i="1"/>
  <c r="Q525" i="1"/>
  <c r="Y524" i="1"/>
  <c r="X524" i="1"/>
  <c r="W524" i="1"/>
  <c r="S524" i="1"/>
  <c r="R524" i="1"/>
  <c r="Q524" i="1"/>
  <c r="AA523" i="1"/>
  <c r="Z523" i="1"/>
  <c r="Y523" i="1"/>
  <c r="X523" i="1"/>
  <c r="W523" i="1"/>
  <c r="U523" i="1"/>
  <c r="T523" i="1"/>
  <c r="S523" i="1"/>
  <c r="R523" i="1"/>
  <c r="Q523" i="1"/>
  <c r="Y522" i="1"/>
  <c r="X522" i="1"/>
  <c r="W522" i="1"/>
  <c r="S522" i="1"/>
  <c r="R522" i="1"/>
  <c r="Q522" i="1"/>
  <c r="Y521" i="1"/>
  <c r="X521" i="1"/>
  <c r="W521" i="1"/>
  <c r="S521" i="1"/>
  <c r="R521" i="1"/>
  <c r="Q521" i="1"/>
  <c r="AA520" i="1"/>
  <c r="Z520" i="1"/>
  <c r="Y520" i="1"/>
  <c r="X520" i="1"/>
  <c r="W520" i="1"/>
  <c r="U520" i="1"/>
  <c r="T520" i="1"/>
  <c r="S520" i="1"/>
  <c r="R520" i="1"/>
  <c r="Q520" i="1"/>
  <c r="Y519" i="1"/>
  <c r="X519" i="1"/>
  <c r="W519" i="1"/>
  <c r="S519" i="1"/>
  <c r="R519" i="1"/>
  <c r="Q519" i="1"/>
  <c r="Y518" i="1"/>
  <c r="X518" i="1"/>
  <c r="W518" i="1"/>
  <c r="S518" i="1"/>
  <c r="R518" i="1"/>
  <c r="Q518" i="1"/>
  <c r="AA517" i="1"/>
  <c r="Z517" i="1"/>
  <c r="Y517" i="1"/>
  <c r="X517" i="1"/>
  <c r="W517" i="1"/>
  <c r="U517" i="1"/>
  <c r="T517" i="1"/>
  <c r="S517" i="1"/>
  <c r="R517" i="1"/>
  <c r="Q517" i="1"/>
  <c r="Y516" i="1"/>
  <c r="X516" i="1"/>
  <c r="W516" i="1"/>
  <c r="S516" i="1"/>
  <c r="R516" i="1"/>
  <c r="Q516" i="1"/>
  <c r="Y515" i="1"/>
  <c r="X515" i="1"/>
  <c r="W515" i="1"/>
  <c r="S515" i="1"/>
  <c r="R515" i="1"/>
  <c r="Q515" i="1"/>
  <c r="AA514" i="1"/>
  <c r="Z514" i="1"/>
  <c r="Y514" i="1"/>
  <c r="X514" i="1"/>
  <c r="W514" i="1"/>
  <c r="U514" i="1"/>
  <c r="T514" i="1"/>
  <c r="S514" i="1"/>
  <c r="R514" i="1"/>
  <c r="Q514" i="1"/>
  <c r="Y513" i="1"/>
  <c r="X513" i="1"/>
  <c r="W513" i="1"/>
  <c r="S513" i="1"/>
  <c r="R513" i="1"/>
  <c r="Q513" i="1"/>
  <c r="Y512" i="1"/>
  <c r="X512" i="1"/>
  <c r="W512" i="1"/>
  <c r="S512" i="1"/>
  <c r="R512" i="1"/>
  <c r="Q512" i="1"/>
  <c r="AA511" i="1"/>
  <c r="Z511" i="1"/>
  <c r="Y511" i="1"/>
  <c r="X511" i="1"/>
  <c r="W511" i="1"/>
  <c r="U511" i="1"/>
  <c r="T511" i="1"/>
  <c r="S511" i="1"/>
  <c r="R511" i="1"/>
  <c r="Q511" i="1"/>
  <c r="Y510" i="1"/>
  <c r="X510" i="1"/>
  <c r="W510" i="1"/>
  <c r="S510" i="1"/>
  <c r="R510" i="1"/>
  <c r="Q510" i="1"/>
  <c r="Y509" i="1"/>
  <c r="X509" i="1"/>
  <c r="W509" i="1"/>
  <c r="S509" i="1"/>
  <c r="R509" i="1"/>
  <c r="Q509" i="1"/>
  <c r="AA508" i="1"/>
  <c r="Z508" i="1"/>
  <c r="Y508" i="1"/>
  <c r="X508" i="1"/>
  <c r="W508" i="1"/>
  <c r="U508" i="1"/>
  <c r="T508" i="1"/>
  <c r="S508" i="1"/>
  <c r="R508" i="1"/>
  <c r="Q508" i="1"/>
  <c r="Y507" i="1"/>
  <c r="X507" i="1"/>
  <c r="W507" i="1"/>
  <c r="S507" i="1"/>
  <c r="R507" i="1"/>
  <c r="Q507" i="1"/>
  <c r="Y506" i="1"/>
  <c r="X506" i="1"/>
  <c r="W506" i="1"/>
  <c r="S506" i="1"/>
  <c r="R506" i="1"/>
  <c r="Q506" i="1"/>
  <c r="AA505" i="1"/>
  <c r="Z505" i="1"/>
  <c r="Y505" i="1"/>
  <c r="X505" i="1"/>
  <c r="W505" i="1"/>
  <c r="U505" i="1"/>
  <c r="T505" i="1"/>
  <c r="S505" i="1"/>
  <c r="R505" i="1"/>
  <c r="Q505" i="1"/>
  <c r="Y504" i="1"/>
  <c r="X504" i="1"/>
  <c r="W504" i="1"/>
  <c r="S504" i="1"/>
  <c r="R504" i="1"/>
  <c r="Q504" i="1"/>
  <c r="Y503" i="1"/>
  <c r="X503" i="1"/>
  <c r="S503" i="1"/>
  <c r="R503" i="1"/>
  <c r="AA502" i="1"/>
  <c r="Z502" i="1"/>
  <c r="Y502" i="1"/>
  <c r="X502" i="1"/>
  <c r="W502" i="1"/>
  <c r="U502" i="1"/>
  <c r="T502" i="1"/>
  <c r="S502" i="1"/>
  <c r="R502" i="1"/>
  <c r="Q502" i="1"/>
  <c r="Y501" i="1"/>
  <c r="X501" i="1"/>
  <c r="W501" i="1"/>
  <c r="S501" i="1"/>
  <c r="R501" i="1"/>
  <c r="Q501" i="1"/>
  <c r="Y500" i="1"/>
  <c r="X500" i="1"/>
  <c r="W500" i="1"/>
  <c r="S500" i="1"/>
  <c r="R500" i="1"/>
  <c r="Q500" i="1"/>
  <c r="AA499" i="1"/>
  <c r="Z499" i="1"/>
  <c r="Y499" i="1"/>
  <c r="X499" i="1"/>
  <c r="W499" i="1"/>
  <c r="U499" i="1"/>
  <c r="T499" i="1"/>
  <c r="S499" i="1"/>
  <c r="R499" i="1"/>
  <c r="Q499" i="1"/>
  <c r="Y498" i="1"/>
  <c r="X498" i="1"/>
  <c r="W498" i="1"/>
  <c r="S498" i="1"/>
  <c r="R498" i="1"/>
  <c r="Q498" i="1"/>
  <c r="Y497" i="1"/>
  <c r="X497" i="1"/>
  <c r="W497" i="1"/>
  <c r="S497" i="1"/>
  <c r="R497" i="1"/>
  <c r="Q497" i="1"/>
  <c r="AA496" i="1"/>
  <c r="Z496" i="1"/>
  <c r="Y496" i="1"/>
  <c r="X496" i="1"/>
  <c r="W496" i="1"/>
  <c r="U496" i="1"/>
  <c r="T496" i="1"/>
  <c r="S496" i="1"/>
  <c r="R496" i="1"/>
  <c r="Q496" i="1"/>
  <c r="Y495" i="1"/>
  <c r="X495" i="1"/>
  <c r="W495" i="1"/>
  <c r="S495" i="1"/>
  <c r="R495" i="1"/>
  <c r="Q495" i="1"/>
  <c r="Y494" i="1"/>
  <c r="X494" i="1"/>
  <c r="W494" i="1"/>
  <c r="S494" i="1"/>
  <c r="R494" i="1"/>
  <c r="Q494" i="1"/>
  <c r="AA493" i="1"/>
  <c r="Z493" i="1"/>
  <c r="Y493" i="1"/>
  <c r="X493" i="1"/>
  <c r="W493" i="1"/>
  <c r="U493" i="1"/>
  <c r="T493" i="1"/>
  <c r="S493" i="1"/>
  <c r="R493" i="1"/>
  <c r="Q493" i="1"/>
  <c r="Y492" i="1"/>
  <c r="X492" i="1"/>
  <c r="W492" i="1"/>
  <c r="S492" i="1"/>
  <c r="R492" i="1"/>
  <c r="Q492" i="1"/>
  <c r="Y491" i="1"/>
  <c r="X491" i="1"/>
  <c r="W491" i="1"/>
  <c r="S491" i="1"/>
  <c r="R491" i="1"/>
  <c r="Q491" i="1"/>
  <c r="AA490" i="1"/>
  <c r="Z490" i="1"/>
  <c r="Y490" i="1"/>
  <c r="X490" i="1"/>
  <c r="W490" i="1"/>
  <c r="U490" i="1"/>
  <c r="T490" i="1"/>
  <c r="S490" i="1"/>
  <c r="R490" i="1"/>
  <c r="Q490" i="1"/>
  <c r="Y489" i="1"/>
  <c r="X489" i="1"/>
  <c r="W489" i="1"/>
  <c r="S489" i="1"/>
  <c r="R489" i="1"/>
  <c r="Q489" i="1"/>
  <c r="Y488" i="1"/>
  <c r="X488" i="1"/>
  <c r="W488" i="1"/>
  <c r="S488" i="1"/>
  <c r="R488" i="1"/>
  <c r="Q488" i="1"/>
  <c r="AA487" i="1"/>
  <c r="Z487" i="1"/>
  <c r="Y487" i="1"/>
  <c r="X487" i="1"/>
  <c r="W487" i="1"/>
  <c r="U487" i="1"/>
  <c r="T487" i="1"/>
  <c r="S487" i="1"/>
  <c r="R487" i="1"/>
  <c r="Q487" i="1"/>
  <c r="Y486" i="1"/>
  <c r="X486" i="1"/>
  <c r="W486" i="1"/>
  <c r="S486" i="1"/>
  <c r="R486" i="1"/>
  <c r="Q486" i="1"/>
  <c r="Y485" i="1"/>
  <c r="X485" i="1"/>
  <c r="W485" i="1"/>
  <c r="S485" i="1"/>
  <c r="R485" i="1"/>
  <c r="Q485" i="1"/>
  <c r="AA484" i="1"/>
  <c r="Z484" i="1"/>
  <c r="Y484" i="1"/>
  <c r="X484" i="1"/>
  <c r="W484" i="1"/>
  <c r="U484" i="1"/>
  <c r="T484" i="1"/>
  <c r="S484" i="1"/>
  <c r="R484" i="1"/>
  <c r="Q484" i="1"/>
  <c r="Y483" i="1"/>
  <c r="X483" i="1"/>
  <c r="W483" i="1"/>
  <c r="S483" i="1"/>
  <c r="R483" i="1"/>
  <c r="Q483" i="1"/>
  <c r="Y482" i="1"/>
  <c r="X482" i="1"/>
  <c r="W482" i="1"/>
  <c r="S482" i="1"/>
  <c r="R482" i="1"/>
  <c r="Q482" i="1"/>
  <c r="AA481" i="1"/>
  <c r="Z481" i="1"/>
  <c r="Y481" i="1"/>
  <c r="X481" i="1"/>
  <c r="W481" i="1"/>
  <c r="U481" i="1"/>
  <c r="T481" i="1"/>
  <c r="S481" i="1"/>
  <c r="R481" i="1"/>
  <c r="Q481" i="1"/>
  <c r="Y480" i="1"/>
  <c r="X480" i="1"/>
  <c r="W480" i="1"/>
  <c r="S480" i="1"/>
  <c r="R480" i="1"/>
  <c r="Q480" i="1"/>
  <c r="Y479" i="1"/>
  <c r="X479" i="1"/>
  <c r="W479" i="1"/>
  <c r="S479" i="1"/>
  <c r="R479" i="1"/>
  <c r="Q479" i="1"/>
  <c r="AA478" i="1"/>
  <c r="Z478" i="1"/>
  <c r="Y478" i="1"/>
  <c r="X478" i="1"/>
  <c r="W478" i="1"/>
  <c r="U478" i="1"/>
  <c r="T478" i="1"/>
  <c r="S478" i="1"/>
  <c r="R478" i="1"/>
  <c r="Q478" i="1"/>
  <c r="Y477" i="1"/>
  <c r="X477" i="1"/>
  <c r="W477" i="1"/>
  <c r="S477" i="1"/>
  <c r="R477" i="1"/>
  <c r="Q477" i="1"/>
  <c r="Y476" i="1"/>
  <c r="X476" i="1"/>
  <c r="W476" i="1"/>
  <c r="S476" i="1"/>
  <c r="R476" i="1"/>
  <c r="Q476" i="1"/>
  <c r="AA475" i="1"/>
  <c r="Z475" i="1"/>
  <c r="Y475" i="1"/>
  <c r="X475" i="1"/>
  <c r="W475" i="1"/>
  <c r="U475" i="1"/>
  <c r="T475" i="1"/>
  <c r="S475" i="1"/>
  <c r="R475" i="1"/>
  <c r="Q475" i="1"/>
  <c r="Y474" i="1"/>
  <c r="X474" i="1"/>
  <c r="W474" i="1"/>
  <c r="S474" i="1"/>
  <c r="R474" i="1"/>
  <c r="Q474" i="1"/>
  <c r="Y473" i="1"/>
  <c r="X473" i="1"/>
  <c r="W473" i="1"/>
  <c r="S473" i="1"/>
  <c r="R473" i="1"/>
  <c r="Q473" i="1"/>
  <c r="AA472" i="1"/>
  <c r="Z472" i="1"/>
  <c r="Y472" i="1"/>
  <c r="X472" i="1"/>
  <c r="W472" i="1"/>
  <c r="U472" i="1"/>
  <c r="T472" i="1"/>
  <c r="S472" i="1"/>
  <c r="R472" i="1"/>
  <c r="Q472" i="1"/>
  <c r="Y471" i="1"/>
  <c r="X471" i="1"/>
  <c r="W471" i="1"/>
  <c r="S471" i="1"/>
  <c r="R471" i="1"/>
  <c r="Q471" i="1"/>
  <c r="Y470" i="1"/>
  <c r="X470" i="1"/>
  <c r="W470" i="1"/>
  <c r="S470" i="1"/>
  <c r="R470" i="1"/>
  <c r="Q470" i="1"/>
  <c r="AA469" i="1"/>
  <c r="Z469" i="1"/>
  <c r="Y469" i="1"/>
  <c r="X469" i="1"/>
  <c r="W469" i="1"/>
  <c r="U469" i="1"/>
  <c r="T469" i="1"/>
  <c r="S469" i="1"/>
  <c r="R469" i="1"/>
  <c r="Q469" i="1"/>
  <c r="Y468" i="1"/>
  <c r="X468" i="1"/>
  <c r="W468" i="1"/>
  <c r="S468" i="1"/>
  <c r="R468" i="1"/>
  <c r="Q468" i="1"/>
  <c r="Y467" i="1"/>
  <c r="X467" i="1"/>
  <c r="W467" i="1"/>
  <c r="S467" i="1"/>
  <c r="R467" i="1"/>
  <c r="Q467" i="1"/>
  <c r="AA466" i="1"/>
  <c r="Z466" i="1"/>
  <c r="Y466" i="1"/>
  <c r="X466" i="1"/>
  <c r="W466" i="1"/>
  <c r="U466" i="1"/>
  <c r="T466" i="1"/>
  <c r="S466" i="1"/>
  <c r="R466" i="1"/>
  <c r="Q466" i="1"/>
  <c r="Y465" i="1"/>
  <c r="X465" i="1"/>
  <c r="W465" i="1"/>
  <c r="S465" i="1"/>
  <c r="R465" i="1"/>
  <c r="Q465" i="1"/>
  <c r="Y464" i="1"/>
  <c r="X464" i="1"/>
  <c r="W464" i="1"/>
  <c r="S464" i="1"/>
  <c r="R464" i="1"/>
  <c r="Q464" i="1"/>
  <c r="AA463" i="1"/>
  <c r="Z463" i="1"/>
  <c r="Y463" i="1"/>
  <c r="X463" i="1"/>
  <c r="W463" i="1"/>
  <c r="U463" i="1"/>
  <c r="T463" i="1"/>
  <c r="S463" i="1"/>
  <c r="R463" i="1"/>
  <c r="Q463" i="1"/>
  <c r="Y462" i="1"/>
  <c r="X462" i="1"/>
  <c r="W462" i="1"/>
  <c r="S462" i="1"/>
  <c r="R462" i="1"/>
  <c r="Q462" i="1"/>
  <c r="Y461" i="1"/>
  <c r="X461" i="1"/>
  <c r="W461" i="1"/>
  <c r="S461" i="1"/>
  <c r="R461" i="1"/>
  <c r="Q461" i="1"/>
  <c r="AA460" i="1"/>
  <c r="Z460" i="1"/>
  <c r="Y460" i="1"/>
  <c r="X460" i="1"/>
  <c r="W460" i="1"/>
  <c r="U460" i="1"/>
  <c r="T460" i="1"/>
  <c r="S460" i="1"/>
  <c r="R460" i="1"/>
  <c r="Q460" i="1"/>
  <c r="Y459" i="1"/>
  <c r="X459" i="1"/>
  <c r="W459" i="1"/>
  <c r="S459" i="1"/>
  <c r="R459" i="1"/>
  <c r="Q459" i="1"/>
  <c r="Y458" i="1"/>
  <c r="X458" i="1"/>
  <c r="W458" i="1"/>
  <c r="S458" i="1"/>
  <c r="R458" i="1"/>
  <c r="Q458" i="1"/>
  <c r="AA457" i="1"/>
  <c r="Z457" i="1"/>
  <c r="Y457" i="1"/>
  <c r="X457" i="1"/>
  <c r="W457" i="1"/>
  <c r="U457" i="1"/>
  <c r="T457" i="1"/>
  <c r="S457" i="1"/>
  <c r="R457" i="1"/>
  <c r="Q457" i="1"/>
  <c r="Y456" i="1"/>
  <c r="X456" i="1"/>
  <c r="W456" i="1"/>
  <c r="S456" i="1"/>
  <c r="R456" i="1"/>
  <c r="Q456" i="1"/>
  <c r="Y455" i="1"/>
  <c r="X455" i="1"/>
  <c r="W455" i="1"/>
  <c r="S455" i="1"/>
  <c r="R455" i="1"/>
  <c r="Q455" i="1"/>
  <c r="AA454" i="1"/>
  <c r="Z454" i="1"/>
  <c r="Y454" i="1"/>
  <c r="X454" i="1"/>
  <c r="W454" i="1"/>
  <c r="U454" i="1"/>
  <c r="T454" i="1"/>
  <c r="S454" i="1"/>
  <c r="R454" i="1"/>
  <c r="Q454" i="1"/>
  <c r="Y453" i="1"/>
  <c r="X453" i="1"/>
  <c r="W453" i="1"/>
  <c r="S453" i="1"/>
  <c r="R453" i="1"/>
  <c r="Q453" i="1"/>
  <c r="Y452" i="1"/>
  <c r="X452" i="1"/>
  <c r="W452" i="1"/>
  <c r="S452" i="1"/>
  <c r="R452" i="1"/>
  <c r="Q452" i="1"/>
  <c r="AA451" i="1"/>
  <c r="Z451" i="1"/>
  <c r="Y451" i="1"/>
  <c r="X451" i="1"/>
  <c r="W451" i="1"/>
  <c r="U451" i="1"/>
  <c r="T451" i="1"/>
  <c r="S451" i="1"/>
  <c r="R451" i="1"/>
  <c r="Q451" i="1"/>
  <c r="Y450" i="1"/>
  <c r="X450" i="1"/>
  <c r="W450" i="1"/>
  <c r="S450" i="1"/>
  <c r="R450" i="1"/>
  <c r="Q450" i="1"/>
  <c r="Y449" i="1"/>
  <c r="X449" i="1"/>
  <c r="W449" i="1"/>
  <c r="S449" i="1"/>
  <c r="R449" i="1"/>
  <c r="Q449" i="1"/>
  <c r="AA448" i="1"/>
  <c r="Z448" i="1"/>
  <c r="Y448" i="1"/>
  <c r="X448" i="1"/>
  <c r="W448" i="1"/>
  <c r="U448" i="1"/>
  <c r="T448" i="1"/>
  <c r="S448" i="1"/>
  <c r="R448" i="1"/>
  <c r="Q448" i="1"/>
  <c r="Y447" i="1"/>
  <c r="X447" i="1"/>
  <c r="W447" i="1"/>
  <c r="S447" i="1"/>
  <c r="R447" i="1"/>
  <c r="Q447" i="1"/>
  <c r="Y446" i="1"/>
  <c r="X446" i="1"/>
  <c r="W446" i="1"/>
  <c r="S446" i="1"/>
  <c r="R446" i="1"/>
  <c r="Q446" i="1"/>
  <c r="AA445" i="1"/>
  <c r="Z445" i="1"/>
  <c r="Y445" i="1"/>
  <c r="X445" i="1"/>
  <c r="W445" i="1"/>
  <c r="U445" i="1"/>
  <c r="T445" i="1"/>
  <c r="S445" i="1"/>
  <c r="R445" i="1"/>
  <c r="Q445" i="1"/>
  <c r="Y444" i="1"/>
  <c r="W444" i="1"/>
  <c r="S444" i="1"/>
  <c r="Q444" i="1"/>
  <c r="Y443" i="1"/>
  <c r="X443" i="1"/>
  <c r="W443" i="1"/>
  <c r="S443" i="1"/>
  <c r="R443" i="1"/>
  <c r="Q443" i="1"/>
  <c r="AA442" i="1"/>
  <c r="Z442" i="1"/>
  <c r="Y442" i="1"/>
  <c r="X442" i="1"/>
  <c r="W442" i="1"/>
  <c r="U442" i="1"/>
  <c r="T442" i="1"/>
  <c r="S442" i="1"/>
  <c r="R442" i="1"/>
  <c r="Q442" i="1"/>
  <c r="Y441" i="1"/>
  <c r="X441" i="1"/>
  <c r="W441" i="1"/>
  <c r="S441" i="1"/>
  <c r="R441" i="1"/>
  <c r="Q441" i="1"/>
  <c r="Y440" i="1"/>
  <c r="X440" i="1"/>
  <c r="W440" i="1"/>
  <c r="S440" i="1"/>
  <c r="R440" i="1"/>
  <c r="Q440" i="1"/>
  <c r="AA439" i="1"/>
  <c r="Z439" i="1"/>
  <c r="Y439" i="1"/>
  <c r="X439" i="1"/>
  <c r="W439" i="1"/>
  <c r="U439" i="1"/>
  <c r="T439" i="1"/>
  <c r="S439" i="1"/>
  <c r="R439" i="1"/>
  <c r="Q439" i="1"/>
  <c r="Y438" i="1"/>
  <c r="X438" i="1"/>
  <c r="W438" i="1"/>
  <c r="S438" i="1"/>
  <c r="R438" i="1"/>
  <c r="Q438" i="1"/>
  <c r="Y437" i="1"/>
  <c r="X437" i="1"/>
  <c r="W437" i="1"/>
  <c r="S437" i="1"/>
  <c r="R437" i="1"/>
  <c r="Q437" i="1"/>
  <c r="AA436" i="1"/>
  <c r="Z436" i="1"/>
  <c r="Y436" i="1"/>
  <c r="X436" i="1"/>
  <c r="W436" i="1"/>
  <c r="U436" i="1"/>
  <c r="T436" i="1"/>
  <c r="S436" i="1"/>
  <c r="R436" i="1"/>
  <c r="Q436" i="1"/>
  <c r="Y435" i="1"/>
  <c r="X435" i="1"/>
  <c r="W435" i="1"/>
  <c r="S435" i="1"/>
  <c r="R435" i="1"/>
  <c r="Q435" i="1"/>
  <c r="Y434" i="1"/>
  <c r="X434" i="1"/>
  <c r="W434" i="1"/>
  <c r="S434" i="1"/>
  <c r="R434" i="1"/>
  <c r="Q434" i="1"/>
  <c r="AA433" i="1"/>
  <c r="Z433" i="1"/>
  <c r="Y433" i="1"/>
  <c r="X433" i="1"/>
  <c r="W433" i="1"/>
  <c r="U433" i="1"/>
  <c r="T433" i="1"/>
  <c r="S433" i="1"/>
  <c r="R433" i="1"/>
  <c r="Q433" i="1"/>
  <c r="Y432" i="1"/>
  <c r="X432" i="1"/>
  <c r="W432" i="1"/>
  <c r="S432" i="1"/>
  <c r="R432" i="1"/>
  <c r="Q432" i="1"/>
  <c r="Y431" i="1"/>
  <c r="X431" i="1"/>
  <c r="W431" i="1"/>
  <c r="S431" i="1"/>
  <c r="R431" i="1"/>
  <c r="Q431" i="1"/>
  <c r="AA430" i="1"/>
  <c r="Z430" i="1"/>
  <c r="Y430" i="1"/>
  <c r="X430" i="1"/>
  <c r="W430" i="1"/>
  <c r="U430" i="1"/>
  <c r="T430" i="1"/>
  <c r="S430" i="1"/>
  <c r="R430" i="1"/>
  <c r="Q430" i="1"/>
  <c r="Y429" i="1"/>
  <c r="X429" i="1"/>
  <c r="W429" i="1"/>
  <c r="S429" i="1"/>
  <c r="R429" i="1"/>
  <c r="Q429" i="1"/>
  <c r="Y428" i="1"/>
  <c r="X428" i="1"/>
  <c r="W428" i="1"/>
  <c r="S428" i="1"/>
  <c r="R428" i="1"/>
  <c r="Q428" i="1"/>
  <c r="AA427" i="1"/>
  <c r="Z427" i="1"/>
  <c r="Y427" i="1"/>
  <c r="X427" i="1"/>
  <c r="W427" i="1"/>
  <c r="U427" i="1"/>
  <c r="T427" i="1"/>
  <c r="S427" i="1"/>
  <c r="R427" i="1"/>
  <c r="Q427" i="1"/>
  <c r="Y426" i="1"/>
  <c r="X426" i="1"/>
  <c r="W426" i="1"/>
  <c r="S426" i="1"/>
  <c r="R426" i="1"/>
  <c r="Q426" i="1"/>
  <c r="Y425" i="1"/>
  <c r="X425" i="1"/>
  <c r="W425" i="1"/>
  <c r="S425" i="1"/>
  <c r="R425" i="1"/>
  <c r="Q425" i="1"/>
  <c r="AA424" i="1"/>
  <c r="Z424" i="1"/>
  <c r="Y424" i="1"/>
  <c r="X424" i="1"/>
  <c r="W424" i="1"/>
  <c r="U424" i="1"/>
  <c r="T424" i="1"/>
  <c r="S424" i="1"/>
  <c r="R424" i="1"/>
  <c r="Q424" i="1"/>
  <c r="Y423" i="1"/>
  <c r="X423" i="1"/>
  <c r="W423" i="1"/>
  <c r="S423" i="1"/>
  <c r="R423" i="1"/>
  <c r="Q423" i="1"/>
  <c r="Y422" i="1"/>
  <c r="X422" i="1"/>
  <c r="W422" i="1"/>
  <c r="S422" i="1"/>
  <c r="R422" i="1"/>
  <c r="Q422" i="1"/>
  <c r="AA421" i="1"/>
  <c r="Z421" i="1"/>
  <c r="Y421" i="1"/>
  <c r="X421" i="1"/>
  <c r="W421" i="1"/>
  <c r="U421" i="1"/>
  <c r="T421" i="1"/>
  <c r="S421" i="1"/>
  <c r="R421" i="1"/>
  <c r="Q421" i="1"/>
  <c r="Y420" i="1"/>
  <c r="X420" i="1"/>
  <c r="W420" i="1"/>
  <c r="S420" i="1"/>
  <c r="R420" i="1"/>
  <c r="Q420" i="1"/>
  <c r="Y419" i="1"/>
  <c r="X419" i="1"/>
  <c r="W419" i="1"/>
  <c r="S419" i="1"/>
  <c r="R419" i="1"/>
  <c r="Q419" i="1"/>
  <c r="AA418" i="1"/>
  <c r="Z418" i="1"/>
  <c r="Y418" i="1"/>
  <c r="X418" i="1"/>
  <c r="W418" i="1"/>
  <c r="U418" i="1"/>
  <c r="T418" i="1"/>
  <c r="S418" i="1"/>
  <c r="R418" i="1"/>
  <c r="Q418" i="1"/>
  <c r="Y417" i="1"/>
  <c r="X417" i="1"/>
  <c r="W417" i="1"/>
  <c r="S417" i="1"/>
  <c r="R417" i="1"/>
  <c r="Q417" i="1"/>
  <c r="Y416" i="1"/>
  <c r="X416" i="1"/>
  <c r="W416" i="1"/>
  <c r="S416" i="1"/>
  <c r="R416" i="1"/>
  <c r="Q416" i="1"/>
  <c r="AA415" i="1"/>
  <c r="Z415" i="1"/>
  <c r="Y415" i="1"/>
  <c r="X415" i="1"/>
  <c r="W415" i="1"/>
  <c r="U415" i="1"/>
  <c r="T415" i="1"/>
  <c r="S415" i="1"/>
  <c r="R415" i="1"/>
  <c r="Q415" i="1"/>
  <c r="Y414" i="1"/>
  <c r="X414" i="1"/>
  <c r="W414" i="1"/>
  <c r="S414" i="1"/>
  <c r="R414" i="1"/>
  <c r="Q414" i="1"/>
  <c r="Y413" i="1"/>
  <c r="X413" i="1"/>
  <c r="W413" i="1"/>
  <c r="S413" i="1"/>
  <c r="R413" i="1"/>
  <c r="Q413" i="1"/>
  <c r="AA412" i="1"/>
  <c r="Z412" i="1"/>
  <c r="Y412" i="1"/>
  <c r="X412" i="1"/>
  <c r="W412" i="1"/>
  <c r="U412" i="1"/>
  <c r="T412" i="1"/>
  <c r="S412" i="1"/>
  <c r="R412" i="1"/>
  <c r="Q412" i="1"/>
  <c r="Y411" i="1"/>
  <c r="X411" i="1"/>
  <c r="W411" i="1"/>
  <c r="S411" i="1"/>
  <c r="R411" i="1"/>
  <c r="Q411" i="1"/>
  <c r="Y410" i="1"/>
  <c r="X410" i="1"/>
  <c r="W410" i="1"/>
  <c r="S410" i="1"/>
  <c r="R410" i="1"/>
  <c r="Q410" i="1"/>
  <c r="AA409" i="1"/>
  <c r="Z409" i="1"/>
  <c r="Y409" i="1"/>
  <c r="X409" i="1"/>
  <c r="W409" i="1"/>
  <c r="U409" i="1"/>
  <c r="T409" i="1"/>
  <c r="S409" i="1"/>
  <c r="R409" i="1"/>
  <c r="Q409" i="1"/>
  <c r="Y408" i="1"/>
  <c r="X408" i="1"/>
  <c r="W408" i="1"/>
  <c r="S408" i="1"/>
  <c r="R408" i="1"/>
  <c r="Q408" i="1"/>
  <c r="Y407" i="1"/>
  <c r="X407" i="1"/>
  <c r="W407" i="1"/>
  <c r="S407" i="1"/>
  <c r="R407" i="1"/>
  <c r="Q407" i="1"/>
  <c r="AA406" i="1"/>
  <c r="Z406" i="1"/>
  <c r="Y406" i="1"/>
  <c r="X406" i="1"/>
  <c r="W406" i="1"/>
  <c r="U406" i="1"/>
  <c r="T406" i="1"/>
  <c r="S406" i="1"/>
  <c r="R406" i="1"/>
  <c r="Q406" i="1"/>
  <c r="Y405" i="1"/>
  <c r="X405" i="1"/>
  <c r="W405" i="1"/>
  <c r="S405" i="1"/>
  <c r="R405" i="1"/>
  <c r="Q405" i="1"/>
  <c r="Y404" i="1"/>
  <c r="X404" i="1"/>
  <c r="W404" i="1"/>
  <c r="S404" i="1"/>
  <c r="R404" i="1"/>
  <c r="Q404" i="1"/>
  <c r="AA403" i="1"/>
  <c r="Z403" i="1"/>
  <c r="Y403" i="1"/>
  <c r="X403" i="1"/>
  <c r="W403" i="1"/>
  <c r="U403" i="1"/>
  <c r="T403" i="1"/>
  <c r="S403" i="1"/>
  <c r="R403" i="1"/>
  <c r="Q403" i="1"/>
  <c r="Y402" i="1"/>
  <c r="X402" i="1"/>
  <c r="W402" i="1"/>
  <c r="S402" i="1"/>
  <c r="R402" i="1"/>
  <c r="Q402" i="1"/>
  <c r="Y401" i="1"/>
  <c r="X401" i="1"/>
  <c r="W401" i="1"/>
  <c r="S401" i="1"/>
  <c r="R401" i="1"/>
  <c r="Q401" i="1"/>
  <c r="AA400" i="1"/>
  <c r="Z400" i="1"/>
  <c r="Y400" i="1"/>
  <c r="X400" i="1"/>
  <c r="W400" i="1"/>
  <c r="U400" i="1"/>
  <c r="T400" i="1"/>
  <c r="S400" i="1"/>
  <c r="R400" i="1"/>
  <c r="Q400" i="1"/>
  <c r="Y399" i="1"/>
  <c r="X399" i="1"/>
  <c r="W399" i="1"/>
  <c r="S399" i="1"/>
  <c r="R399" i="1"/>
  <c r="Q399" i="1"/>
  <c r="Y398" i="1"/>
  <c r="X398" i="1"/>
  <c r="W398" i="1"/>
  <c r="S398" i="1"/>
  <c r="R398" i="1"/>
  <c r="Q398" i="1"/>
  <c r="AA397" i="1"/>
  <c r="Z397" i="1"/>
  <c r="Y397" i="1"/>
  <c r="X397" i="1"/>
  <c r="W397" i="1"/>
  <c r="U397" i="1"/>
  <c r="T397" i="1"/>
  <c r="S397" i="1"/>
  <c r="R397" i="1"/>
  <c r="Q397" i="1"/>
  <c r="Y396" i="1"/>
  <c r="X396" i="1"/>
  <c r="W396" i="1"/>
  <c r="S396" i="1"/>
  <c r="R396" i="1"/>
  <c r="Q396" i="1"/>
  <c r="Y395" i="1"/>
  <c r="X395" i="1"/>
  <c r="W395" i="1"/>
  <c r="S395" i="1"/>
  <c r="R395" i="1"/>
  <c r="Q395" i="1"/>
  <c r="AA394" i="1"/>
  <c r="Z394" i="1"/>
  <c r="Y394" i="1"/>
  <c r="X394" i="1"/>
  <c r="W394" i="1"/>
  <c r="U394" i="1"/>
  <c r="T394" i="1"/>
  <c r="S394" i="1"/>
  <c r="R394" i="1"/>
  <c r="Q394" i="1"/>
  <c r="Y393" i="1"/>
  <c r="X393" i="1"/>
  <c r="W393" i="1"/>
  <c r="S393" i="1"/>
  <c r="R393" i="1"/>
  <c r="Q393" i="1"/>
  <c r="Y392" i="1"/>
  <c r="X392" i="1"/>
  <c r="W392" i="1"/>
  <c r="S392" i="1"/>
  <c r="R392" i="1"/>
  <c r="Q392" i="1"/>
  <c r="AA391" i="1"/>
  <c r="Z391" i="1"/>
  <c r="Y391" i="1"/>
  <c r="X391" i="1"/>
  <c r="W391" i="1"/>
  <c r="U391" i="1"/>
  <c r="T391" i="1"/>
  <c r="S391" i="1"/>
  <c r="R391" i="1"/>
  <c r="Q391" i="1"/>
  <c r="Y390" i="1"/>
  <c r="X390" i="1"/>
  <c r="W390" i="1"/>
  <c r="S390" i="1"/>
  <c r="R390" i="1"/>
  <c r="Q390" i="1"/>
  <c r="Y389" i="1"/>
  <c r="X389" i="1"/>
  <c r="W389" i="1"/>
  <c r="S389" i="1"/>
  <c r="R389" i="1"/>
  <c r="Q389" i="1"/>
  <c r="AA388" i="1"/>
  <c r="Z388" i="1"/>
  <c r="Y388" i="1"/>
  <c r="X388" i="1"/>
  <c r="W388" i="1"/>
  <c r="U388" i="1"/>
  <c r="T388" i="1"/>
  <c r="S388" i="1"/>
  <c r="R388" i="1"/>
  <c r="Q388" i="1"/>
  <c r="Y387" i="1"/>
  <c r="X387" i="1"/>
  <c r="W387" i="1"/>
  <c r="S387" i="1"/>
  <c r="R387" i="1"/>
  <c r="Q387" i="1"/>
  <c r="Y386" i="1"/>
  <c r="X386" i="1"/>
  <c r="W386" i="1"/>
  <c r="S386" i="1"/>
  <c r="R386" i="1"/>
  <c r="Q386" i="1"/>
  <c r="AA385" i="1"/>
  <c r="Z385" i="1"/>
  <c r="Y385" i="1"/>
  <c r="X385" i="1"/>
  <c r="W385" i="1"/>
  <c r="U385" i="1"/>
  <c r="T385" i="1"/>
  <c r="S385" i="1"/>
  <c r="R385" i="1"/>
  <c r="Q385" i="1"/>
  <c r="Y384" i="1"/>
  <c r="X384" i="1"/>
  <c r="W384" i="1"/>
  <c r="S384" i="1"/>
  <c r="R384" i="1"/>
  <c r="Q384" i="1"/>
  <c r="Y383" i="1"/>
  <c r="X383" i="1"/>
  <c r="W383" i="1"/>
  <c r="S383" i="1"/>
  <c r="R383" i="1"/>
  <c r="Q383" i="1"/>
  <c r="AA382" i="1"/>
  <c r="Z382" i="1"/>
  <c r="Y382" i="1"/>
  <c r="X382" i="1"/>
  <c r="W382" i="1"/>
  <c r="U382" i="1"/>
  <c r="T382" i="1"/>
  <c r="S382" i="1"/>
  <c r="R382" i="1"/>
  <c r="Q382" i="1"/>
  <c r="Y381" i="1"/>
  <c r="X381" i="1"/>
  <c r="W381" i="1"/>
  <c r="S381" i="1"/>
  <c r="R381" i="1"/>
  <c r="Q381" i="1"/>
  <c r="Y380" i="1"/>
  <c r="X380" i="1"/>
  <c r="W380" i="1"/>
  <c r="S380" i="1"/>
  <c r="R380" i="1"/>
  <c r="Q380" i="1"/>
  <c r="AA379" i="1"/>
  <c r="Z379" i="1"/>
  <c r="Y379" i="1"/>
  <c r="X379" i="1"/>
  <c r="W379" i="1"/>
  <c r="U379" i="1"/>
  <c r="T379" i="1"/>
  <c r="S379" i="1"/>
  <c r="R379" i="1"/>
  <c r="Q379" i="1"/>
  <c r="Y378" i="1"/>
  <c r="X378" i="1"/>
  <c r="W378" i="1"/>
  <c r="S378" i="1"/>
  <c r="R378" i="1"/>
  <c r="Q378" i="1"/>
  <c r="Y377" i="1"/>
  <c r="X377" i="1"/>
  <c r="W377" i="1"/>
  <c r="S377" i="1"/>
  <c r="R377" i="1"/>
  <c r="Q377" i="1"/>
  <c r="AA376" i="1"/>
  <c r="Z376" i="1"/>
  <c r="Y376" i="1"/>
  <c r="X376" i="1"/>
  <c r="W376" i="1"/>
  <c r="U376" i="1"/>
  <c r="T376" i="1"/>
  <c r="S376" i="1"/>
  <c r="R376" i="1"/>
  <c r="Q376" i="1"/>
  <c r="Y375" i="1"/>
  <c r="X375" i="1"/>
  <c r="W375" i="1"/>
  <c r="S375" i="1"/>
  <c r="R375" i="1"/>
  <c r="Q375" i="1"/>
  <c r="Y374" i="1"/>
  <c r="X374" i="1"/>
  <c r="W374" i="1"/>
  <c r="S374" i="1"/>
  <c r="R374" i="1"/>
  <c r="Q374" i="1"/>
  <c r="AA373" i="1"/>
  <c r="Z373" i="1"/>
  <c r="Y373" i="1"/>
  <c r="X373" i="1"/>
  <c r="W373" i="1"/>
  <c r="U373" i="1"/>
  <c r="T373" i="1"/>
  <c r="S373" i="1"/>
  <c r="R373" i="1"/>
  <c r="Q373" i="1"/>
  <c r="Y372" i="1"/>
  <c r="X372" i="1"/>
  <c r="W372" i="1"/>
  <c r="S372" i="1"/>
  <c r="R372" i="1"/>
  <c r="Q372" i="1"/>
  <c r="Y371" i="1"/>
  <c r="X371" i="1"/>
  <c r="W371" i="1"/>
  <c r="S371" i="1"/>
  <c r="R371" i="1"/>
  <c r="Q371" i="1"/>
  <c r="AA370" i="1"/>
  <c r="Z370" i="1"/>
  <c r="Y370" i="1"/>
  <c r="X370" i="1"/>
  <c r="W370" i="1"/>
  <c r="U370" i="1"/>
  <c r="T370" i="1"/>
  <c r="S370" i="1"/>
  <c r="R370" i="1"/>
  <c r="Q370" i="1"/>
  <c r="Y369" i="1"/>
  <c r="X369" i="1"/>
  <c r="W369" i="1"/>
  <c r="S369" i="1"/>
  <c r="R369" i="1"/>
  <c r="Q369" i="1"/>
  <c r="Y368" i="1"/>
  <c r="X368" i="1"/>
  <c r="W368" i="1"/>
  <c r="S368" i="1"/>
  <c r="R368" i="1"/>
  <c r="Q368" i="1"/>
  <c r="AA367" i="1"/>
  <c r="Z367" i="1"/>
  <c r="Y367" i="1"/>
  <c r="X367" i="1"/>
  <c r="W367" i="1"/>
  <c r="U367" i="1"/>
  <c r="T367" i="1"/>
  <c r="S367" i="1"/>
  <c r="R367" i="1"/>
  <c r="Q367" i="1"/>
  <c r="Y366" i="1"/>
  <c r="X366" i="1"/>
  <c r="W366" i="1"/>
  <c r="S366" i="1"/>
  <c r="R366" i="1"/>
  <c r="Q366" i="1"/>
  <c r="Y365" i="1"/>
  <c r="X365" i="1"/>
  <c r="W365" i="1"/>
  <c r="S365" i="1"/>
  <c r="R365" i="1"/>
  <c r="Q365" i="1"/>
  <c r="AA364" i="1"/>
  <c r="Z364" i="1"/>
  <c r="Y364" i="1"/>
  <c r="X364" i="1"/>
  <c r="W364" i="1"/>
  <c r="U364" i="1"/>
  <c r="T364" i="1"/>
  <c r="S364" i="1"/>
  <c r="R364" i="1"/>
  <c r="Q364" i="1"/>
  <c r="Y363" i="1"/>
  <c r="X363" i="1"/>
  <c r="W363" i="1"/>
  <c r="S363" i="1"/>
  <c r="R363" i="1"/>
  <c r="Q363" i="1"/>
  <c r="Y362" i="1"/>
  <c r="X362" i="1"/>
  <c r="W362" i="1"/>
  <c r="S362" i="1"/>
  <c r="R362" i="1"/>
  <c r="Q362" i="1"/>
  <c r="AA361" i="1"/>
  <c r="Z361" i="1"/>
  <c r="Y361" i="1"/>
  <c r="X361" i="1"/>
  <c r="W361" i="1"/>
  <c r="U361" i="1"/>
  <c r="T361" i="1"/>
  <c r="S361" i="1"/>
  <c r="R361" i="1"/>
  <c r="Q361" i="1"/>
  <c r="Y360" i="1"/>
  <c r="X360" i="1"/>
  <c r="W360" i="1"/>
  <c r="S360" i="1"/>
  <c r="R360" i="1"/>
  <c r="Q360" i="1"/>
  <c r="Y359" i="1"/>
  <c r="X359" i="1"/>
  <c r="W359" i="1"/>
  <c r="S359" i="1"/>
  <c r="R359" i="1"/>
  <c r="Q359" i="1"/>
  <c r="AA358" i="1"/>
  <c r="Z358" i="1"/>
  <c r="Y358" i="1"/>
  <c r="X358" i="1"/>
  <c r="W358" i="1"/>
  <c r="U358" i="1"/>
  <c r="T358" i="1"/>
  <c r="S358" i="1"/>
  <c r="R358" i="1"/>
  <c r="Q358" i="1"/>
  <c r="Y357" i="1"/>
  <c r="X357" i="1"/>
  <c r="W357" i="1"/>
  <c r="S357" i="1"/>
  <c r="R357" i="1"/>
  <c r="Q357" i="1"/>
  <c r="Y356" i="1"/>
  <c r="X356" i="1"/>
  <c r="S356" i="1"/>
  <c r="R356" i="1"/>
  <c r="AA355" i="1"/>
  <c r="Z355" i="1"/>
  <c r="Y355" i="1"/>
  <c r="X355" i="1"/>
  <c r="W355" i="1"/>
  <c r="U355" i="1"/>
  <c r="T355" i="1"/>
  <c r="S355" i="1"/>
  <c r="R355" i="1"/>
  <c r="Q355" i="1"/>
  <c r="Y354" i="1"/>
  <c r="X354" i="1"/>
  <c r="W354" i="1"/>
  <c r="S354" i="1"/>
  <c r="R354" i="1"/>
  <c r="Q354" i="1"/>
  <c r="Y353" i="1"/>
  <c r="X353" i="1"/>
  <c r="W353" i="1"/>
  <c r="S353" i="1"/>
  <c r="R353" i="1"/>
  <c r="Q353" i="1"/>
  <c r="AA352" i="1"/>
  <c r="Z352" i="1"/>
  <c r="Y352" i="1"/>
  <c r="X352" i="1"/>
  <c r="W352" i="1"/>
  <c r="U352" i="1"/>
  <c r="T352" i="1"/>
  <c r="S352" i="1"/>
  <c r="R352" i="1"/>
  <c r="Q352" i="1"/>
  <c r="Y351" i="1"/>
  <c r="X351" i="1"/>
  <c r="W351" i="1"/>
  <c r="S351" i="1"/>
  <c r="R351" i="1"/>
  <c r="Q351" i="1"/>
  <c r="Y350" i="1"/>
  <c r="X350" i="1"/>
  <c r="W350" i="1"/>
  <c r="S350" i="1"/>
  <c r="R350" i="1"/>
  <c r="Q350" i="1"/>
  <c r="AA349" i="1"/>
  <c r="Z349" i="1"/>
  <c r="Y349" i="1"/>
  <c r="X349" i="1"/>
  <c r="W349" i="1"/>
  <c r="U349" i="1"/>
  <c r="T349" i="1"/>
  <c r="S349" i="1"/>
  <c r="R349" i="1"/>
  <c r="Q349" i="1"/>
  <c r="Y348" i="1"/>
  <c r="X348" i="1"/>
  <c r="W348" i="1"/>
  <c r="S348" i="1"/>
  <c r="R348" i="1"/>
  <c r="Q348" i="1"/>
  <c r="Y347" i="1"/>
  <c r="X347" i="1"/>
  <c r="W347" i="1"/>
  <c r="S347" i="1"/>
  <c r="R347" i="1"/>
  <c r="Q347" i="1"/>
  <c r="AA346" i="1"/>
  <c r="Z346" i="1"/>
  <c r="Y346" i="1"/>
  <c r="X346" i="1"/>
  <c r="W346" i="1"/>
  <c r="U346" i="1"/>
  <c r="T346" i="1"/>
  <c r="S346" i="1"/>
  <c r="R346" i="1"/>
  <c r="Q346" i="1"/>
  <c r="Y345" i="1"/>
  <c r="X345" i="1"/>
  <c r="W345" i="1"/>
  <c r="S345" i="1"/>
  <c r="R345" i="1"/>
  <c r="Q345" i="1"/>
  <c r="Y344" i="1"/>
  <c r="X344" i="1"/>
  <c r="W344" i="1"/>
  <c r="S344" i="1"/>
  <c r="R344" i="1"/>
  <c r="Q344" i="1"/>
  <c r="AA343" i="1"/>
  <c r="Z343" i="1"/>
  <c r="Y343" i="1"/>
  <c r="X343" i="1"/>
  <c r="W343" i="1"/>
  <c r="U343" i="1"/>
  <c r="T343" i="1"/>
  <c r="S343" i="1"/>
  <c r="R343" i="1"/>
  <c r="Q343" i="1"/>
  <c r="Y342" i="1"/>
  <c r="X342" i="1"/>
  <c r="W342" i="1"/>
  <c r="S342" i="1"/>
  <c r="R342" i="1"/>
  <c r="Q342" i="1"/>
  <c r="Y341" i="1"/>
  <c r="X341" i="1"/>
  <c r="W341" i="1"/>
  <c r="S341" i="1"/>
  <c r="R341" i="1"/>
  <c r="Q341" i="1"/>
  <c r="AA340" i="1"/>
  <c r="Z340" i="1"/>
  <c r="Y340" i="1"/>
  <c r="X340" i="1"/>
  <c r="W340" i="1"/>
  <c r="U340" i="1"/>
  <c r="T340" i="1"/>
  <c r="S340" i="1"/>
  <c r="R340" i="1"/>
  <c r="Q340" i="1"/>
  <c r="Y339" i="1"/>
  <c r="X339" i="1"/>
  <c r="W339" i="1"/>
  <c r="S339" i="1"/>
  <c r="R339" i="1"/>
  <c r="Q339" i="1"/>
  <c r="Y338" i="1"/>
  <c r="X338" i="1"/>
  <c r="W338" i="1"/>
  <c r="S338" i="1"/>
  <c r="R338" i="1"/>
  <c r="Q338" i="1"/>
  <c r="AA337" i="1"/>
  <c r="Z337" i="1"/>
  <c r="Y337" i="1"/>
  <c r="X337" i="1"/>
  <c r="W337" i="1"/>
  <c r="U337" i="1"/>
  <c r="T337" i="1"/>
  <c r="S337" i="1"/>
  <c r="R337" i="1"/>
  <c r="Q337" i="1"/>
  <c r="Y336" i="1"/>
  <c r="X336" i="1"/>
  <c r="W336" i="1"/>
  <c r="S336" i="1"/>
  <c r="R336" i="1"/>
  <c r="Q336" i="1"/>
  <c r="Y335" i="1"/>
  <c r="X335" i="1"/>
  <c r="W335" i="1"/>
  <c r="S335" i="1"/>
  <c r="R335" i="1"/>
  <c r="Q335" i="1"/>
  <c r="AA334" i="1"/>
  <c r="Z334" i="1"/>
  <c r="Y334" i="1"/>
  <c r="X334" i="1"/>
  <c r="W334" i="1"/>
  <c r="U334" i="1"/>
  <c r="T334" i="1"/>
  <c r="S334" i="1"/>
  <c r="R334" i="1"/>
  <c r="Q334" i="1"/>
  <c r="Y333" i="1"/>
  <c r="X333" i="1"/>
  <c r="W333" i="1"/>
  <c r="S333" i="1"/>
  <c r="R333" i="1"/>
  <c r="Q333" i="1"/>
  <c r="Y332" i="1"/>
  <c r="X332" i="1"/>
  <c r="W332" i="1"/>
  <c r="S332" i="1"/>
  <c r="R332" i="1"/>
  <c r="Q332" i="1"/>
  <c r="AA331" i="1"/>
  <c r="Z331" i="1"/>
  <c r="Y331" i="1"/>
  <c r="X331" i="1"/>
  <c r="W331" i="1"/>
  <c r="U331" i="1"/>
  <c r="T331" i="1"/>
  <c r="S331" i="1"/>
  <c r="R331" i="1"/>
  <c r="Q331" i="1"/>
  <c r="Y330" i="1"/>
  <c r="X330" i="1"/>
  <c r="W330" i="1"/>
  <c r="S330" i="1"/>
  <c r="R330" i="1"/>
  <c r="Q330" i="1"/>
  <c r="Y329" i="1"/>
  <c r="X329" i="1"/>
  <c r="W329" i="1"/>
  <c r="S329" i="1"/>
  <c r="R329" i="1"/>
  <c r="Q329" i="1"/>
  <c r="AA328" i="1"/>
  <c r="Z328" i="1"/>
  <c r="Y328" i="1"/>
  <c r="X328" i="1"/>
  <c r="W328" i="1"/>
  <c r="U328" i="1"/>
  <c r="T328" i="1"/>
  <c r="S328" i="1"/>
  <c r="R328" i="1"/>
  <c r="Q328" i="1"/>
  <c r="Y327" i="1"/>
  <c r="X327" i="1"/>
  <c r="W327" i="1"/>
  <c r="S327" i="1"/>
  <c r="R327" i="1"/>
  <c r="Q327" i="1"/>
  <c r="Y326" i="1"/>
  <c r="X326" i="1"/>
  <c r="W326" i="1"/>
  <c r="S326" i="1"/>
  <c r="R326" i="1"/>
  <c r="Q326" i="1"/>
  <c r="AA325" i="1"/>
  <c r="Z325" i="1"/>
  <c r="Y325" i="1"/>
  <c r="X325" i="1"/>
  <c r="W325" i="1"/>
  <c r="U325" i="1"/>
  <c r="T325" i="1"/>
  <c r="S325" i="1"/>
  <c r="R325" i="1"/>
  <c r="Q325" i="1"/>
  <c r="Y324" i="1"/>
  <c r="X324" i="1"/>
  <c r="W324" i="1"/>
  <c r="S324" i="1"/>
  <c r="R324" i="1"/>
  <c r="Q324" i="1"/>
  <c r="Y323" i="1"/>
  <c r="X323" i="1"/>
  <c r="W323" i="1"/>
  <c r="S323" i="1"/>
  <c r="R323" i="1"/>
  <c r="Q323" i="1"/>
  <c r="AA322" i="1"/>
  <c r="Z322" i="1"/>
  <c r="Y322" i="1"/>
  <c r="X322" i="1"/>
  <c r="W322" i="1"/>
  <c r="U322" i="1"/>
  <c r="T322" i="1"/>
  <c r="S322" i="1"/>
  <c r="R322" i="1"/>
  <c r="Q322" i="1"/>
  <c r="Y321" i="1"/>
  <c r="X321" i="1"/>
  <c r="W321" i="1"/>
  <c r="S321" i="1"/>
  <c r="R321" i="1"/>
  <c r="Q321" i="1"/>
  <c r="Y320" i="1"/>
  <c r="X320" i="1"/>
  <c r="W320" i="1"/>
  <c r="S320" i="1"/>
  <c r="R320" i="1"/>
  <c r="Q320" i="1"/>
  <c r="AA319" i="1"/>
  <c r="Z319" i="1"/>
  <c r="Y319" i="1"/>
  <c r="X319" i="1"/>
  <c r="W319" i="1"/>
  <c r="U319" i="1"/>
  <c r="T319" i="1"/>
  <c r="S319" i="1"/>
  <c r="R319" i="1"/>
  <c r="Q319" i="1"/>
  <c r="Y318" i="1"/>
  <c r="X318" i="1"/>
  <c r="W318" i="1"/>
  <c r="S318" i="1"/>
  <c r="R318" i="1"/>
  <c r="Q318" i="1"/>
  <c r="Y317" i="1"/>
  <c r="X317" i="1"/>
  <c r="W317" i="1"/>
  <c r="S317" i="1"/>
  <c r="R317" i="1"/>
  <c r="Q317" i="1"/>
  <c r="AA316" i="1"/>
  <c r="Z316" i="1"/>
  <c r="Y316" i="1"/>
  <c r="X316" i="1"/>
  <c r="W316" i="1"/>
  <c r="U316" i="1"/>
  <c r="U688" i="1" s="1"/>
  <c r="T316" i="1"/>
  <c r="T688" i="1" s="1"/>
  <c r="S316" i="1"/>
  <c r="R316" i="1"/>
  <c r="Q316" i="1"/>
  <c r="Y315" i="1"/>
  <c r="X315" i="1"/>
  <c r="W315" i="1"/>
  <c r="S315" i="1"/>
  <c r="R315" i="1"/>
  <c r="Q315" i="1"/>
  <c r="Y314" i="1"/>
  <c r="X314" i="1"/>
  <c r="W314" i="1"/>
  <c r="S314" i="1"/>
  <c r="S688" i="1" s="1"/>
  <c r="R314" i="1"/>
  <c r="R688" i="1" s="1"/>
  <c r="Q314" i="1"/>
  <c r="Q688" i="1" s="1"/>
  <c r="AA313" i="1"/>
  <c r="Z313" i="1"/>
  <c r="Y313" i="1"/>
  <c r="X313" i="1"/>
  <c r="W313" i="1"/>
  <c r="Y312" i="1"/>
  <c r="X312" i="1"/>
  <c r="W312" i="1"/>
  <c r="Y311" i="1"/>
  <c r="X311" i="1"/>
  <c r="W311" i="1"/>
  <c r="AA310" i="1"/>
  <c r="Z310" i="1"/>
  <c r="Y310" i="1"/>
  <c r="X310" i="1"/>
  <c r="W310" i="1"/>
  <c r="Y309" i="1"/>
  <c r="X309" i="1"/>
  <c r="W309" i="1"/>
  <c r="Y308" i="1"/>
  <c r="X308" i="1"/>
  <c r="W308" i="1"/>
  <c r="AA307" i="1"/>
  <c r="Z307" i="1"/>
  <c r="Y307" i="1"/>
  <c r="X307" i="1"/>
  <c r="W307" i="1"/>
  <c r="Y306" i="1"/>
  <c r="X306" i="1"/>
  <c r="W306" i="1"/>
  <c r="Y305" i="1"/>
  <c r="X305" i="1"/>
  <c r="W305" i="1"/>
  <c r="AA304" i="1"/>
  <c r="Z304" i="1"/>
  <c r="Y304" i="1"/>
  <c r="X304" i="1"/>
  <c r="W304" i="1"/>
  <c r="Y303" i="1"/>
  <c r="X303" i="1"/>
  <c r="W303" i="1"/>
  <c r="Y302" i="1"/>
  <c r="X302" i="1"/>
  <c r="W302" i="1"/>
  <c r="AA301" i="1"/>
  <c r="Z301" i="1"/>
  <c r="Y301" i="1"/>
  <c r="X301" i="1"/>
  <c r="W301" i="1"/>
  <c r="Y300" i="1"/>
  <c r="X300" i="1"/>
  <c r="W300" i="1"/>
  <c r="Y299" i="1"/>
  <c r="X299" i="1"/>
  <c r="W299" i="1"/>
  <c r="AA298" i="1"/>
  <c r="Z298" i="1"/>
  <c r="Y298" i="1"/>
  <c r="X298" i="1"/>
  <c r="W298" i="1"/>
  <c r="Y297" i="1"/>
  <c r="X297" i="1"/>
  <c r="W297" i="1"/>
  <c r="Y296" i="1"/>
  <c r="X296" i="1"/>
  <c r="W296" i="1"/>
  <c r="AA295" i="1"/>
  <c r="Z295" i="1"/>
  <c r="Y295" i="1"/>
  <c r="X295" i="1"/>
  <c r="W295" i="1"/>
  <c r="Y294" i="1"/>
  <c r="X294" i="1"/>
  <c r="W294" i="1"/>
  <c r="Y293" i="1"/>
  <c r="X293" i="1"/>
  <c r="W293" i="1"/>
  <c r="Y290" i="1"/>
  <c r="X290" i="1"/>
  <c r="W290" i="1"/>
  <c r="Z288" i="1" l="1"/>
  <c r="X288" i="1"/>
  <c r="X287" i="1"/>
  <c r="X286" i="1"/>
  <c r="Z285" i="1"/>
  <c r="X285" i="1"/>
  <c r="Y284" i="1"/>
  <c r="W284" i="1"/>
  <c r="X283" i="1"/>
  <c r="Z282" i="1"/>
  <c r="X282" i="1"/>
  <c r="Y281" i="1"/>
  <c r="W281" i="1"/>
  <c r="X280" i="1"/>
  <c r="AA279" i="1"/>
  <c r="Y279" i="1"/>
  <c r="W279" i="1"/>
  <c r="X278" i="1"/>
  <c r="Y277" i="1"/>
  <c r="W277" i="1"/>
  <c r="Z276" i="1"/>
  <c r="X276" i="1"/>
  <c r="X275" i="1"/>
  <c r="X274" i="1"/>
  <c r="Z273" i="1"/>
  <c r="X273" i="1"/>
  <c r="Y272" i="1"/>
  <c r="W272" i="1"/>
  <c r="X271" i="1"/>
  <c r="AA270" i="1"/>
  <c r="Y270" i="1"/>
  <c r="W270" i="1"/>
  <c r="Y269" i="1"/>
  <c r="W269" i="1"/>
  <c r="Y268" i="1"/>
  <c r="AA288" i="1"/>
  <c r="Y288" i="1"/>
  <c r="W288" i="1"/>
  <c r="Y287" i="1"/>
  <c r="W287" i="1"/>
  <c r="Y286" i="1"/>
  <c r="W286" i="1"/>
  <c r="AA285" i="1"/>
  <c r="Y285" i="1"/>
  <c r="W285" i="1"/>
  <c r="X284" i="1"/>
  <c r="Y283" i="1"/>
  <c r="W283" i="1"/>
  <c r="AA282" i="1"/>
  <c r="Y282" i="1"/>
  <c r="W282" i="1"/>
  <c r="X281" i="1"/>
  <c r="Y280" i="1"/>
  <c r="W280" i="1"/>
  <c r="Z279" i="1"/>
  <c r="X279" i="1"/>
  <c r="Y278" i="1"/>
  <c r="W278" i="1"/>
  <c r="X277" i="1"/>
  <c r="AA276" i="1"/>
  <c r="Y276" i="1"/>
  <c r="W276" i="1"/>
  <c r="Y275" i="1"/>
  <c r="W275" i="1"/>
  <c r="Y274" i="1"/>
  <c r="W274" i="1"/>
  <c r="AA273" i="1"/>
  <c r="Y273" i="1"/>
  <c r="W273" i="1"/>
  <c r="X272" i="1"/>
  <c r="Y271" i="1"/>
  <c r="W271" i="1"/>
  <c r="Z270" i="1"/>
  <c r="X270" i="1"/>
  <c r="X269" i="1"/>
  <c r="X268" i="1"/>
  <c r="W268" i="1"/>
  <c r="AA267" i="1"/>
  <c r="Y267" i="1"/>
  <c r="W267" i="1"/>
  <c r="X266" i="1"/>
  <c r="X265" i="1"/>
  <c r="AA264" i="1"/>
  <c r="Y264" i="1"/>
  <c r="W264" i="1"/>
  <c r="Y263" i="1"/>
  <c r="W263" i="1"/>
  <c r="X262" i="1"/>
  <c r="Y261" i="1"/>
  <c r="W261" i="1"/>
  <c r="Y260" i="1"/>
  <c r="W260" i="1"/>
  <c r="X259" i="1"/>
  <c r="AA258" i="1"/>
  <c r="X258" i="1"/>
  <c r="X257" i="1"/>
  <c r="X256" i="1"/>
  <c r="X255" i="1"/>
  <c r="W253" i="1"/>
  <c r="AA252" i="1"/>
  <c r="X252" i="1"/>
  <c r="W251" i="1"/>
  <c r="W250" i="1"/>
  <c r="AA249" i="1"/>
  <c r="X249" i="1"/>
  <c r="W248" i="1"/>
  <c r="X247" i="1"/>
  <c r="Z246" i="1"/>
  <c r="W246" i="1"/>
  <c r="W245" i="1"/>
  <c r="X244" i="1"/>
  <c r="AA243" i="1"/>
  <c r="X243" i="1"/>
  <c r="X240" i="1"/>
  <c r="X238" i="1"/>
  <c r="W237" i="1"/>
  <c r="W236" i="1"/>
  <c r="W235" i="1"/>
  <c r="Z267" i="1"/>
  <c r="X267" i="1"/>
  <c r="Y266" i="1"/>
  <c r="W266" i="1"/>
  <c r="Y265" i="1"/>
  <c r="W265" i="1"/>
  <c r="Z264" i="1"/>
  <c r="X264" i="1"/>
  <c r="X263" i="1"/>
  <c r="Y262" i="1"/>
  <c r="W262" i="1"/>
  <c r="AA261" i="1"/>
  <c r="X261" i="1"/>
  <c r="X260" i="1"/>
  <c r="Y259" i="1"/>
  <c r="W259" i="1"/>
  <c r="Z258" i="1"/>
  <c r="W258" i="1"/>
  <c r="W257" i="1"/>
  <c r="W256" i="1"/>
  <c r="W255" i="1"/>
  <c r="W254" i="1"/>
  <c r="Z252" i="1"/>
  <c r="W252" i="1"/>
  <c r="X251" i="1"/>
  <c r="X250" i="1"/>
  <c r="Z249" i="1"/>
  <c r="W249" i="1"/>
  <c r="X248" i="1"/>
  <c r="W247" i="1"/>
  <c r="X246" i="1"/>
  <c r="X245" i="1"/>
  <c r="W244" i="1"/>
  <c r="Z243" i="1"/>
  <c r="W240" i="1"/>
  <c r="X239" i="1"/>
  <c r="W238" i="1"/>
  <c r="X237" i="1"/>
  <c r="X236" i="1"/>
  <c r="X235" i="1"/>
  <c r="V670" i="1"/>
  <c r="V669" i="1"/>
  <c r="V674" i="1"/>
  <c r="V673" i="1"/>
  <c r="V672" i="1"/>
  <c r="V671" i="1"/>
  <c r="V668" i="1"/>
  <c r="V667" i="1"/>
  <c r="V666" i="1"/>
  <c r="V665" i="1"/>
  <c r="V664" i="1"/>
  <c r="V663" i="1"/>
  <c r="V662" i="1"/>
  <c r="V661" i="1"/>
  <c r="V660" i="1"/>
  <c r="V659" i="1"/>
  <c r="V658" i="1"/>
  <c r="V657" i="1"/>
  <c r="V656" i="1"/>
  <c r="V654" i="1"/>
  <c r="V643" i="1"/>
  <c r="V632" i="1"/>
  <c r="V629" i="1"/>
  <c r="V655" i="1"/>
  <c r="V653" i="1"/>
  <c r="V652" i="1"/>
  <c r="V651" i="1"/>
  <c r="V650" i="1"/>
  <c r="V649" i="1"/>
  <c r="V648" i="1"/>
  <c r="V647" i="1"/>
  <c r="V646" i="1"/>
  <c r="V645" i="1"/>
  <c r="V644" i="1"/>
  <c r="V642" i="1"/>
  <c r="V640" i="1"/>
  <c r="V639" i="1"/>
  <c r="V637" i="1"/>
  <c r="V636" i="1"/>
  <c r="V635" i="1"/>
  <c r="V634" i="1"/>
  <c r="V633" i="1"/>
  <c r="V631" i="1"/>
  <c r="V630" i="1"/>
  <c r="V628" i="1"/>
  <c r="V624" i="1"/>
  <c r="V623" i="1"/>
  <c r="V622" i="1"/>
  <c r="V619" i="1"/>
  <c r="V615" i="1"/>
  <c r="V613" i="1"/>
  <c r="V611" i="1"/>
  <c r="V606" i="1"/>
  <c r="V604" i="1"/>
  <c r="V600" i="1"/>
  <c r="V599" i="1"/>
  <c r="V598" i="1"/>
  <c r="V571" i="1"/>
  <c r="V570" i="1"/>
  <c r="V627" i="1"/>
  <c r="V626" i="1"/>
  <c r="V625" i="1"/>
  <c r="V621" i="1"/>
  <c r="V620" i="1"/>
  <c r="V618" i="1"/>
  <c r="V617" i="1"/>
  <c r="V616" i="1"/>
  <c r="V614" i="1"/>
  <c r="V610" i="1"/>
  <c r="V608" i="1"/>
  <c r="V603" i="1"/>
  <c r="V586" i="1"/>
  <c r="V585" i="1"/>
  <c r="V584" i="1"/>
  <c r="V583" i="1"/>
  <c r="V582" i="1"/>
  <c r="V581" i="1"/>
  <c r="V580" i="1"/>
  <c r="V579" i="1"/>
  <c r="V578" i="1"/>
  <c r="V577" i="1"/>
  <c r="V576" i="1"/>
  <c r="V575" i="1"/>
  <c r="V574" i="1"/>
  <c r="V573" i="1"/>
  <c r="V572" i="1"/>
  <c r="V568" i="1"/>
  <c r="V567" i="1"/>
  <c r="V566" i="1"/>
  <c r="V564" i="1"/>
  <c r="V563" i="1"/>
  <c r="V558" i="1"/>
  <c r="V557" i="1"/>
  <c r="V556" i="1"/>
  <c r="V554" i="1"/>
  <c r="V553" i="1"/>
  <c r="V547" i="1"/>
  <c r="V545" i="1"/>
  <c r="V544" i="1"/>
  <c r="V542" i="1"/>
  <c r="V541" i="1"/>
  <c r="V540" i="1"/>
  <c r="V536" i="1"/>
  <c r="V534" i="1"/>
  <c r="V533" i="1"/>
  <c r="V532" i="1"/>
  <c r="V530" i="1"/>
  <c r="V519" i="1"/>
  <c r="V517" i="1"/>
  <c r="V512" i="1"/>
  <c r="V511" i="1"/>
  <c r="V509" i="1"/>
  <c r="V569" i="1"/>
  <c r="V565" i="1"/>
  <c r="V562" i="1"/>
  <c r="V561" i="1"/>
  <c r="V560" i="1"/>
  <c r="V559" i="1"/>
  <c r="V555" i="1"/>
  <c r="V552" i="1"/>
  <c r="V551" i="1"/>
  <c r="V550" i="1"/>
  <c r="V549" i="1"/>
  <c r="V548" i="1"/>
  <c r="V546" i="1"/>
  <c r="V543" i="1"/>
  <c r="V539" i="1"/>
  <c r="V538" i="1"/>
  <c r="V537" i="1"/>
  <c r="V535" i="1"/>
  <c r="V531" i="1"/>
  <c r="V529" i="1"/>
  <c r="V528" i="1"/>
  <c r="V527" i="1"/>
  <c r="V526" i="1"/>
  <c r="V525" i="1"/>
  <c r="V524" i="1"/>
  <c r="V523" i="1"/>
  <c r="V522" i="1"/>
  <c r="V521" i="1"/>
  <c r="V520" i="1"/>
  <c r="V518" i="1"/>
  <c r="V516" i="1"/>
  <c r="V515" i="1"/>
  <c r="V514" i="1"/>
  <c r="V513" i="1"/>
  <c r="V510" i="1"/>
  <c r="V502" i="1"/>
  <c r="V490" i="1"/>
  <c r="V489" i="1"/>
  <c r="V488" i="1"/>
  <c r="V487" i="1"/>
  <c r="V486" i="1"/>
  <c r="V485" i="1"/>
  <c r="V484" i="1"/>
  <c r="V483" i="1"/>
  <c r="V482" i="1"/>
  <c r="V481" i="1"/>
  <c r="V477" i="1"/>
  <c r="V476" i="1"/>
  <c r="V475" i="1"/>
  <c r="V474" i="1"/>
  <c r="V473" i="1"/>
  <c r="V472" i="1"/>
  <c r="V471" i="1"/>
  <c r="V470" i="1"/>
  <c r="V469" i="1"/>
  <c r="V468" i="1"/>
  <c r="V467" i="1"/>
  <c r="V466" i="1"/>
  <c r="V465" i="1"/>
  <c r="V464" i="1"/>
  <c r="V463" i="1"/>
  <c r="V462" i="1"/>
  <c r="V461" i="1"/>
  <c r="V460" i="1"/>
  <c r="V459" i="1"/>
  <c r="V458" i="1"/>
  <c r="V456" i="1"/>
  <c r="V455" i="1"/>
  <c r="V454" i="1"/>
  <c r="V450" i="1"/>
  <c r="V448" i="1"/>
  <c r="V447" i="1"/>
  <c r="V441" i="1"/>
  <c r="V434" i="1"/>
  <c r="V426" i="1"/>
  <c r="V425" i="1"/>
  <c r="V424" i="1"/>
  <c r="V423" i="1"/>
  <c r="V422" i="1"/>
  <c r="V421" i="1"/>
  <c r="V420" i="1"/>
  <c r="V419" i="1"/>
  <c r="V418" i="1"/>
  <c r="V417" i="1"/>
  <c r="V416" i="1"/>
  <c r="V415" i="1"/>
  <c r="V414" i="1"/>
  <c r="V413" i="1"/>
  <c r="V412" i="1"/>
  <c r="V411" i="1"/>
  <c r="V410" i="1"/>
  <c r="V409" i="1"/>
  <c r="V408" i="1"/>
  <c r="V407" i="1"/>
  <c r="V508" i="1"/>
  <c r="V507" i="1"/>
  <c r="V506" i="1"/>
  <c r="V505" i="1"/>
  <c r="V504" i="1"/>
  <c r="V501" i="1"/>
  <c r="V499" i="1"/>
  <c r="V498" i="1"/>
  <c r="V497" i="1"/>
  <c r="V496" i="1"/>
  <c r="V495" i="1"/>
  <c r="V494" i="1"/>
  <c r="V493" i="1"/>
  <c r="V492" i="1"/>
  <c r="V491" i="1"/>
  <c r="V480" i="1"/>
  <c r="V479" i="1"/>
  <c r="V478" i="1"/>
  <c r="V457" i="1"/>
  <c r="V453" i="1"/>
  <c r="V452" i="1"/>
  <c r="V451" i="1"/>
  <c r="V449" i="1"/>
  <c r="V446" i="1"/>
  <c r="V445" i="1"/>
  <c r="V444" i="1"/>
  <c r="V443" i="1"/>
  <c r="V442" i="1"/>
  <c r="V440" i="1"/>
  <c r="V439" i="1"/>
  <c r="V438" i="1"/>
  <c r="V437" i="1"/>
  <c r="V436" i="1"/>
  <c r="V435" i="1"/>
  <c r="V433" i="1"/>
  <c r="V432" i="1"/>
  <c r="V431" i="1"/>
  <c r="V430" i="1"/>
  <c r="V429" i="1"/>
  <c r="V428" i="1"/>
  <c r="V427" i="1"/>
  <c r="V390" i="1"/>
  <c r="V389" i="1"/>
  <c r="V388" i="1"/>
  <c r="V387" i="1"/>
  <c r="V386" i="1"/>
  <c r="V385" i="1"/>
  <c r="V378" i="1"/>
  <c r="V376" i="1"/>
  <c r="V375" i="1"/>
  <c r="V374" i="1"/>
  <c r="V370" i="1"/>
  <c r="V369" i="1"/>
  <c r="V364" i="1"/>
  <c r="V362" i="1"/>
  <c r="V356" i="1"/>
  <c r="V350" i="1"/>
  <c r="V347" i="1"/>
  <c r="V300" i="1"/>
  <c r="V295" i="1"/>
  <c r="V294" i="1"/>
  <c r="V293" i="1"/>
  <c r="V290" i="1"/>
  <c r="V288" i="1"/>
  <c r="V287" i="1"/>
  <c r="V286" i="1"/>
  <c r="V285" i="1"/>
  <c r="V283" i="1"/>
  <c r="V282" i="1"/>
  <c r="V280" i="1"/>
  <c r="V278" i="1"/>
  <c r="V276" i="1"/>
  <c r="V275" i="1"/>
  <c r="V274" i="1"/>
  <c r="V273" i="1"/>
  <c r="V271" i="1"/>
  <c r="V406" i="1"/>
  <c r="V405" i="1"/>
  <c r="V404" i="1"/>
  <c r="V403" i="1"/>
  <c r="V402" i="1"/>
  <c r="V401" i="1"/>
  <c r="V400" i="1"/>
  <c r="V399" i="1"/>
  <c r="V398" i="1"/>
  <c r="V397" i="1"/>
  <c r="V396" i="1"/>
  <c r="V395" i="1"/>
  <c r="V394" i="1"/>
  <c r="V393" i="1"/>
  <c r="V392" i="1"/>
  <c r="V391" i="1"/>
  <c r="V384" i="1"/>
  <c r="V383" i="1"/>
  <c r="V382" i="1"/>
  <c r="V381" i="1"/>
  <c r="V380" i="1"/>
  <c r="V379" i="1"/>
  <c r="V377" i="1"/>
  <c r="V373" i="1"/>
  <c r="V372" i="1"/>
  <c r="V371" i="1"/>
  <c r="V368" i="1"/>
  <c r="V367" i="1"/>
  <c r="V366" i="1"/>
  <c r="V365" i="1"/>
  <c r="V363" i="1"/>
  <c r="V361" i="1"/>
  <c r="V360" i="1"/>
  <c r="V359" i="1"/>
  <c r="V358" i="1"/>
  <c r="V357" i="1"/>
  <c r="V355" i="1"/>
  <c r="V354" i="1"/>
  <c r="V353" i="1"/>
  <c r="V352" i="1"/>
  <c r="V351" i="1"/>
  <c r="V349" i="1"/>
  <c r="V348" i="1"/>
  <c r="V346" i="1"/>
  <c r="V345" i="1"/>
  <c r="V344" i="1"/>
  <c r="V343" i="1"/>
  <c r="V342" i="1"/>
  <c r="V341" i="1"/>
  <c r="V340" i="1"/>
  <c r="V339" i="1"/>
  <c r="V338" i="1"/>
  <c r="V337" i="1"/>
  <c r="V336" i="1"/>
  <c r="V335" i="1"/>
  <c r="V334" i="1"/>
  <c r="V333" i="1"/>
  <c r="V332" i="1"/>
  <c r="V331" i="1"/>
  <c r="V330" i="1"/>
  <c r="V329" i="1"/>
  <c r="V328" i="1"/>
  <c r="V327" i="1"/>
  <c r="V326" i="1"/>
  <c r="V325" i="1"/>
  <c r="V324" i="1"/>
  <c r="V323" i="1"/>
  <c r="V322" i="1"/>
  <c r="V321" i="1"/>
  <c r="V320" i="1"/>
  <c r="V319" i="1"/>
  <c r="V317" i="1"/>
  <c r="V316" i="1"/>
  <c r="V315" i="1"/>
  <c r="V314" i="1"/>
  <c r="V313" i="1"/>
  <c r="V312" i="1"/>
  <c r="V311" i="1"/>
  <c r="V310" i="1"/>
  <c r="V308" i="1"/>
  <c r="V307" i="1"/>
  <c r="V306" i="1"/>
  <c r="V305" i="1"/>
  <c r="V304" i="1"/>
  <c r="V303" i="1"/>
  <c r="V302" i="1"/>
  <c r="V301" i="1"/>
  <c r="V299" i="1"/>
  <c r="V298" i="1"/>
  <c r="V297" i="1"/>
  <c r="V296" i="1"/>
  <c r="V284" i="1"/>
  <c r="V281" i="1"/>
  <c r="V279" i="1"/>
  <c r="V277" i="1"/>
  <c r="V272" i="1"/>
  <c r="V270" i="1"/>
  <c r="V269" i="1"/>
  <c r="V266" i="1"/>
  <c r="V265" i="1"/>
  <c r="V262" i="1"/>
  <c r="V259" i="1"/>
  <c r="V258" i="1"/>
  <c r="V257" i="1"/>
  <c r="V256" i="1"/>
  <c r="V255" i="1"/>
  <c r="V254" i="1"/>
  <c r="V252" i="1"/>
  <c r="V249" i="1"/>
  <c r="V247" i="1"/>
  <c r="V244" i="1"/>
  <c r="V239" i="1"/>
  <c r="V268" i="1"/>
  <c r="V267" i="1"/>
  <c r="V264" i="1"/>
  <c r="V263" i="1"/>
  <c r="V261" i="1"/>
  <c r="V260" i="1"/>
  <c r="V253" i="1"/>
  <c r="V251" i="1"/>
  <c r="V250" i="1"/>
  <c r="V248" i="1"/>
  <c r="V246" i="1"/>
  <c r="V245" i="1"/>
  <c r="V243" i="1"/>
  <c r="V237" i="1"/>
  <c r="V236" i="1"/>
  <c r="V235" i="1"/>
  <c r="J671" i="1"/>
  <c r="J670" i="1"/>
  <c r="J669" i="1"/>
  <c r="J674" i="1"/>
  <c r="J673" i="1"/>
  <c r="J672" i="1"/>
  <c r="J667" i="1"/>
  <c r="J666" i="1"/>
  <c r="J665" i="1"/>
  <c r="J664" i="1"/>
  <c r="J663" i="1"/>
  <c r="J662" i="1"/>
  <c r="J661" i="1"/>
  <c r="J659" i="1"/>
  <c r="J658" i="1"/>
  <c r="J657" i="1"/>
  <c r="J654" i="1"/>
  <c r="J643" i="1"/>
  <c r="J660" i="1"/>
  <c r="J655" i="1"/>
  <c r="J653" i="1"/>
  <c r="J652" i="1"/>
  <c r="J651" i="1"/>
  <c r="J650" i="1"/>
  <c r="J649" i="1"/>
  <c r="J648" i="1"/>
  <c r="J647" i="1"/>
  <c r="J646" i="1"/>
  <c r="J645" i="1"/>
  <c r="J644" i="1"/>
  <c r="J642" i="1"/>
  <c r="J640" i="1"/>
  <c r="J639" i="1"/>
  <c r="J637" i="1"/>
  <c r="J636" i="1"/>
  <c r="J635" i="1"/>
  <c r="J634" i="1"/>
  <c r="J633" i="1"/>
  <c r="J632" i="1"/>
  <c r="J631" i="1"/>
  <c r="J630" i="1"/>
  <c r="J629" i="1"/>
  <c r="J628" i="1"/>
  <c r="J625" i="1"/>
  <c r="J624" i="1"/>
  <c r="J623" i="1"/>
  <c r="J622" i="1"/>
  <c r="J621" i="1"/>
  <c r="J620" i="1"/>
  <c r="J615" i="1"/>
  <c r="J614" i="1"/>
  <c r="J613" i="1"/>
  <c r="J607" i="1"/>
  <c r="J606" i="1"/>
  <c r="J601" i="1"/>
  <c r="J572" i="1"/>
  <c r="J571" i="1"/>
  <c r="J570" i="1"/>
  <c r="J627" i="1"/>
  <c r="J626" i="1"/>
  <c r="J619" i="1"/>
  <c r="J618" i="1"/>
  <c r="J617" i="1"/>
  <c r="J616" i="1"/>
  <c r="J612" i="1"/>
  <c r="J611" i="1"/>
  <c r="J609" i="1"/>
  <c r="J608" i="1"/>
  <c r="J605" i="1"/>
  <c r="J604" i="1"/>
  <c r="J600" i="1"/>
  <c r="J594" i="1"/>
  <c r="J592" i="1"/>
  <c r="J586" i="1"/>
  <c r="J585" i="1"/>
  <c r="J584" i="1"/>
  <c r="J583" i="1"/>
  <c r="J582" i="1"/>
  <c r="J581" i="1"/>
  <c r="J580" i="1"/>
  <c r="J579" i="1"/>
  <c r="J578" i="1"/>
  <c r="J577" i="1"/>
  <c r="J576" i="1"/>
  <c r="J575" i="1"/>
  <c r="J574" i="1"/>
  <c r="J573" i="1"/>
  <c r="J569" i="1"/>
  <c r="J568" i="1"/>
  <c r="J567" i="1"/>
  <c r="J565" i="1"/>
  <c r="J564" i="1"/>
  <c r="J559" i="1"/>
  <c r="J558" i="1"/>
  <c r="J557" i="1"/>
  <c r="J554" i="1"/>
  <c r="J546" i="1"/>
  <c r="J542" i="1"/>
  <c r="J535" i="1"/>
  <c r="J531" i="1"/>
  <c r="J520" i="1"/>
  <c r="J518" i="1"/>
  <c r="J513" i="1"/>
  <c r="J512" i="1"/>
  <c r="J562" i="1"/>
  <c r="J561" i="1"/>
  <c r="J560" i="1"/>
  <c r="J556" i="1"/>
  <c r="J552" i="1"/>
  <c r="J551" i="1"/>
  <c r="J550" i="1"/>
  <c r="J547" i="1"/>
  <c r="J544" i="1"/>
  <c r="J539" i="1"/>
  <c r="J532" i="1"/>
  <c r="J530" i="1"/>
  <c r="J529" i="1"/>
  <c r="J527" i="1"/>
  <c r="J526" i="1"/>
  <c r="J525" i="1"/>
  <c r="J524" i="1"/>
  <c r="J523" i="1"/>
  <c r="J522" i="1"/>
  <c r="J521" i="1"/>
  <c r="J516" i="1"/>
  <c r="J515" i="1"/>
  <c r="J514" i="1"/>
  <c r="J511" i="1"/>
  <c r="J490" i="1"/>
  <c r="J489" i="1"/>
  <c r="J488" i="1"/>
  <c r="J487" i="1"/>
  <c r="J486" i="1"/>
  <c r="J485" i="1"/>
  <c r="J484" i="1"/>
  <c r="J483" i="1"/>
  <c r="J482" i="1"/>
  <c r="J478" i="1"/>
  <c r="J477" i="1"/>
  <c r="J476" i="1"/>
  <c r="J475" i="1"/>
  <c r="J474" i="1"/>
  <c r="J473" i="1"/>
  <c r="J472" i="1"/>
  <c r="J471" i="1"/>
  <c r="J470" i="1"/>
  <c r="J469" i="1"/>
  <c r="J468" i="1"/>
  <c r="J467" i="1"/>
  <c r="J466" i="1"/>
  <c r="J465" i="1"/>
  <c r="J464" i="1"/>
  <c r="J463" i="1"/>
  <c r="J462" i="1"/>
  <c r="J461" i="1"/>
  <c r="J460" i="1"/>
  <c r="J459" i="1"/>
  <c r="J457" i="1"/>
  <c r="J456" i="1"/>
  <c r="J455" i="1"/>
  <c r="J451" i="1"/>
  <c r="J435" i="1"/>
  <c r="J426" i="1"/>
  <c r="J425" i="1"/>
  <c r="J424" i="1"/>
  <c r="J423" i="1"/>
  <c r="J422" i="1"/>
  <c r="J421" i="1"/>
  <c r="J420" i="1"/>
  <c r="J419" i="1"/>
  <c r="J418" i="1"/>
  <c r="J417" i="1"/>
  <c r="J416" i="1"/>
  <c r="J415" i="1"/>
  <c r="J414" i="1"/>
  <c r="J413" i="1"/>
  <c r="J412" i="1"/>
  <c r="J411" i="1"/>
  <c r="J410" i="1"/>
  <c r="J409" i="1"/>
  <c r="J408" i="1"/>
  <c r="J508" i="1"/>
  <c r="J507" i="1"/>
  <c r="J506" i="1"/>
  <c r="J501" i="1"/>
  <c r="J499" i="1"/>
  <c r="J498" i="1"/>
  <c r="J497" i="1"/>
  <c r="J496" i="1"/>
  <c r="J495" i="1"/>
  <c r="J494" i="1"/>
  <c r="J493" i="1"/>
  <c r="J492" i="1"/>
  <c r="J480" i="1"/>
  <c r="J479" i="1"/>
  <c r="J458" i="1"/>
  <c r="J454" i="1"/>
  <c r="J453" i="1"/>
  <c r="J444" i="1"/>
  <c r="J443" i="1"/>
  <c r="J441" i="1"/>
  <c r="J439" i="1"/>
  <c r="J438" i="1"/>
  <c r="J437" i="1"/>
  <c r="J436" i="1"/>
  <c r="J433" i="1"/>
  <c r="J432" i="1"/>
  <c r="J431" i="1"/>
  <c r="J430" i="1"/>
  <c r="J429" i="1"/>
  <c r="J428" i="1"/>
  <c r="J389" i="1"/>
  <c r="J388" i="1"/>
  <c r="J387" i="1"/>
  <c r="J386" i="1"/>
  <c r="J379" i="1"/>
  <c r="J376" i="1"/>
  <c r="J375" i="1"/>
  <c r="J371" i="1"/>
  <c r="J370" i="1"/>
  <c r="J365" i="1"/>
  <c r="J363" i="1"/>
  <c r="J407" i="1"/>
  <c r="J406" i="1"/>
  <c r="J405" i="1"/>
  <c r="J404" i="1"/>
  <c r="J403" i="1"/>
  <c r="J402" i="1"/>
  <c r="J401" i="1"/>
  <c r="J400" i="1"/>
  <c r="J399" i="1"/>
  <c r="J398" i="1"/>
  <c r="J397" i="1"/>
  <c r="J396" i="1"/>
  <c r="J395" i="1"/>
  <c r="J394" i="1"/>
  <c r="J393" i="1"/>
  <c r="J392" i="1"/>
  <c r="J384" i="1"/>
  <c r="J383" i="1"/>
  <c r="J382" i="1"/>
  <c r="J381" i="1"/>
  <c r="J380" i="1"/>
  <c r="J374" i="1"/>
  <c r="J373" i="1"/>
  <c r="J372" i="1"/>
  <c r="J369" i="1"/>
  <c r="J368" i="1"/>
  <c r="J367" i="1"/>
  <c r="J366" i="1"/>
  <c r="J364" i="1"/>
  <c r="J361" i="1"/>
  <c r="J360" i="1"/>
  <c r="J359" i="1"/>
  <c r="J358" i="1"/>
  <c r="J357" i="1"/>
  <c r="J350" i="1"/>
  <c r="J347" i="1"/>
  <c r="L671" i="1"/>
  <c r="L670" i="1"/>
  <c r="L669" i="1"/>
  <c r="L674" i="1"/>
  <c r="L673" i="1"/>
  <c r="L672" i="1"/>
  <c r="L668" i="1"/>
  <c r="L667" i="1"/>
  <c r="L666" i="1"/>
  <c r="L665" i="1"/>
  <c r="L664" i="1"/>
  <c r="L663" i="1"/>
  <c r="L662" i="1"/>
  <c r="L661" i="1"/>
  <c r="L659" i="1"/>
  <c r="L658" i="1"/>
  <c r="L657" i="1"/>
  <c r="L656" i="1"/>
  <c r="L654" i="1"/>
  <c r="L642" i="1"/>
  <c r="L641" i="1"/>
  <c r="L640" i="1"/>
  <c r="L638" i="1"/>
  <c r="L660" i="1"/>
  <c r="L655" i="1"/>
  <c r="L653" i="1"/>
  <c r="L652" i="1"/>
  <c r="L651" i="1"/>
  <c r="L650" i="1"/>
  <c r="L649" i="1"/>
  <c r="L648" i="1"/>
  <c r="L647" i="1"/>
  <c r="L646" i="1"/>
  <c r="L645" i="1"/>
  <c r="L644" i="1"/>
  <c r="L643" i="1"/>
  <c r="L639" i="1"/>
  <c r="L637" i="1"/>
  <c r="L636" i="1"/>
  <c r="L635" i="1"/>
  <c r="L634" i="1"/>
  <c r="L633" i="1"/>
  <c r="L632" i="1"/>
  <c r="L631" i="1"/>
  <c r="L630" i="1"/>
  <c r="L629" i="1"/>
  <c r="L628" i="1"/>
  <c r="L625" i="1"/>
  <c r="L624" i="1"/>
  <c r="L623" i="1"/>
  <c r="L622" i="1"/>
  <c r="L621" i="1"/>
  <c r="L620" i="1"/>
  <c r="L618" i="1"/>
  <c r="L615" i="1"/>
  <c r="L614" i="1"/>
  <c r="L613" i="1"/>
  <c r="L611" i="1"/>
  <c r="L607" i="1"/>
  <c r="L606" i="1"/>
  <c r="L604" i="1"/>
  <c r="L601" i="1"/>
  <c r="L595" i="1"/>
  <c r="L571" i="1"/>
  <c r="L570" i="1"/>
  <c r="L627" i="1"/>
  <c r="L626" i="1"/>
  <c r="L619" i="1"/>
  <c r="L617" i="1"/>
  <c r="L616" i="1"/>
  <c r="L612" i="1"/>
  <c r="L610" i="1"/>
  <c r="L609" i="1"/>
  <c r="L608" i="1"/>
  <c r="L603" i="1"/>
  <c r="L602" i="1"/>
  <c r="L600" i="1"/>
  <c r="L594" i="1"/>
  <c r="L593" i="1"/>
  <c r="L592" i="1"/>
  <c r="L590" i="1"/>
  <c r="L588" i="1"/>
  <c r="L587" i="1"/>
  <c r="L586" i="1"/>
  <c r="L585" i="1"/>
  <c r="L584" i="1"/>
  <c r="L583" i="1"/>
  <c r="L582" i="1"/>
  <c r="L581" i="1"/>
  <c r="L580" i="1"/>
  <c r="L579" i="1"/>
  <c r="L578" i="1"/>
  <c r="L577" i="1"/>
  <c r="L576" i="1"/>
  <c r="L575" i="1"/>
  <c r="L574" i="1"/>
  <c r="L573" i="1"/>
  <c r="L572" i="1"/>
  <c r="L569" i="1"/>
  <c r="L568" i="1"/>
  <c r="L567" i="1"/>
  <c r="L566" i="1"/>
  <c r="L565" i="1"/>
  <c r="L564" i="1"/>
  <c r="L563" i="1"/>
  <c r="L559" i="1"/>
  <c r="L558" i="1"/>
  <c r="L557" i="1"/>
  <c r="L554" i="1"/>
  <c r="L553" i="1"/>
  <c r="L547" i="1"/>
  <c r="L545" i="1"/>
  <c r="L544" i="1"/>
  <c r="L543" i="1"/>
  <c r="L542" i="1"/>
  <c r="L541" i="1"/>
  <c r="L540" i="1"/>
  <c r="L536" i="1"/>
  <c r="L534" i="1"/>
  <c r="L533" i="1"/>
  <c r="L532" i="1"/>
  <c r="L530" i="1"/>
  <c r="L519" i="1"/>
  <c r="L517" i="1"/>
  <c r="L512" i="1"/>
  <c r="L511" i="1"/>
  <c r="L562" i="1"/>
  <c r="L561" i="1"/>
  <c r="L560" i="1"/>
  <c r="L556" i="1"/>
  <c r="L555" i="1"/>
  <c r="L552" i="1"/>
  <c r="L551" i="1"/>
  <c r="L550" i="1"/>
  <c r="L549" i="1"/>
  <c r="L548" i="1"/>
  <c r="L546" i="1"/>
  <c r="L539" i="1"/>
  <c r="L538" i="1"/>
  <c r="L537" i="1"/>
  <c r="L535" i="1"/>
  <c r="L531" i="1"/>
  <c r="L529" i="1"/>
  <c r="L528" i="1"/>
  <c r="L527" i="1"/>
  <c r="L526" i="1"/>
  <c r="L525" i="1"/>
  <c r="L524" i="1"/>
  <c r="L523" i="1"/>
  <c r="L522" i="1"/>
  <c r="L521" i="1"/>
  <c r="L520" i="1"/>
  <c r="L518" i="1"/>
  <c r="L516" i="1"/>
  <c r="L515" i="1"/>
  <c r="L514" i="1"/>
  <c r="L513" i="1"/>
  <c r="L510" i="1"/>
  <c r="L509" i="1"/>
  <c r="L503" i="1"/>
  <c r="L502" i="1"/>
  <c r="L500" i="1"/>
  <c r="L490" i="1"/>
  <c r="L489" i="1"/>
  <c r="L488" i="1"/>
  <c r="L487" i="1"/>
  <c r="L486" i="1"/>
  <c r="L485" i="1"/>
  <c r="L484" i="1"/>
  <c r="L483" i="1"/>
  <c r="L482" i="1"/>
  <c r="L481" i="1"/>
  <c r="L477" i="1"/>
  <c r="L476" i="1"/>
  <c r="L475" i="1"/>
  <c r="L474" i="1"/>
  <c r="L473" i="1"/>
  <c r="L472" i="1"/>
  <c r="L471" i="1"/>
  <c r="L470" i="1"/>
  <c r="L469" i="1"/>
  <c r="L468" i="1"/>
  <c r="L467" i="1"/>
  <c r="L466" i="1"/>
  <c r="L465" i="1"/>
  <c r="L464" i="1"/>
  <c r="L463" i="1"/>
  <c r="L462" i="1"/>
  <c r="L461" i="1"/>
  <c r="L460" i="1"/>
  <c r="L459" i="1"/>
  <c r="L458" i="1"/>
  <c r="L456" i="1"/>
  <c r="L455" i="1"/>
  <c r="L454" i="1"/>
  <c r="L450" i="1"/>
  <c r="L448" i="1"/>
  <c r="L447" i="1"/>
  <c r="L441" i="1"/>
  <c r="L434" i="1"/>
  <c r="L426" i="1"/>
  <c r="L425" i="1"/>
  <c r="L424" i="1"/>
  <c r="L423" i="1"/>
  <c r="L422" i="1"/>
  <c r="L421" i="1"/>
  <c r="L420" i="1"/>
  <c r="L419" i="1"/>
  <c r="L418" i="1"/>
  <c r="L417" i="1"/>
  <c r="L416" i="1"/>
  <c r="L415" i="1"/>
  <c r="L414" i="1"/>
  <c r="L413" i="1"/>
  <c r="L412" i="1"/>
  <c r="L411" i="1"/>
  <c r="L410" i="1"/>
  <c r="L409" i="1"/>
  <c r="L408" i="1"/>
  <c r="L508" i="1"/>
  <c r="L507" i="1"/>
  <c r="L506" i="1"/>
  <c r="L505" i="1"/>
  <c r="L504" i="1"/>
  <c r="L501" i="1"/>
  <c r="L499" i="1"/>
  <c r="L498" i="1"/>
  <c r="L497" i="1"/>
  <c r="L496" i="1"/>
  <c r="L495" i="1"/>
  <c r="L494" i="1"/>
  <c r="L493" i="1"/>
  <c r="L492" i="1"/>
  <c r="L491" i="1"/>
  <c r="L480" i="1"/>
  <c r="L479" i="1"/>
  <c r="L478" i="1"/>
  <c r="L457" i="1"/>
  <c r="L453" i="1"/>
  <c r="L452" i="1"/>
  <c r="L451" i="1"/>
  <c r="L449" i="1"/>
  <c r="L446" i="1"/>
  <c r="L445" i="1"/>
  <c r="L443" i="1"/>
  <c r="L442" i="1"/>
  <c r="L440" i="1"/>
  <c r="L439" i="1"/>
  <c r="L438" i="1"/>
  <c r="L437" i="1"/>
  <c r="L436" i="1"/>
  <c r="L435" i="1"/>
  <c r="L433" i="1"/>
  <c r="L432" i="1"/>
  <c r="L431" i="1"/>
  <c r="L430" i="1"/>
  <c r="L429" i="1"/>
  <c r="L428" i="1"/>
  <c r="L427" i="1"/>
  <c r="L407" i="1"/>
  <c r="L406" i="1"/>
  <c r="L405" i="1"/>
  <c r="L404" i="1"/>
  <c r="N671" i="1"/>
  <c r="N674" i="1"/>
  <c r="N668" i="1"/>
  <c r="N665" i="1"/>
  <c r="N662" i="1"/>
  <c r="N659" i="1"/>
  <c r="N656" i="1"/>
  <c r="N641" i="1"/>
  <c r="N638" i="1"/>
  <c r="N653" i="1"/>
  <c r="N650" i="1"/>
  <c r="N647" i="1"/>
  <c r="N644" i="1"/>
  <c r="N632" i="1"/>
  <c r="N629" i="1"/>
  <c r="N623" i="1"/>
  <c r="N620" i="1"/>
  <c r="N614" i="1"/>
  <c r="N611" i="1"/>
  <c r="N605" i="1"/>
  <c r="N571" i="1"/>
  <c r="N626" i="1"/>
  <c r="N608" i="1"/>
  <c r="N602" i="1"/>
  <c r="N599" i="1"/>
  <c r="N590" i="1"/>
  <c r="N588" i="1"/>
  <c r="N587" i="1"/>
  <c r="N586" i="1"/>
  <c r="N585" i="1"/>
  <c r="N584" i="1"/>
  <c r="N583" i="1"/>
  <c r="N580" i="1"/>
  <c r="N577" i="1"/>
  <c r="N574" i="1"/>
  <c r="N568" i="1"/>
  <c r="N565" i="1"/>
  <c r="N553" i="1"/>
  <c r="N547" i="1"/>
  <c r="N544" i="1"/>
  <c r="N541" i="1"/>
  <c r="N532" i="1"/>
  <c r="N517" i="1"/>
  <c r="N511" i="1"/>
  <c r="N562" i="1"/>
  <c r="N556" i="1"/>
  <c r="N550" i="1"/>
  <c r="N538" i="1"/>
  <c r="N535" i="1"/>
  <c r="N529" i="1"/>
  <c r="N526" i="1"/>
  <c r="N523" i="1"/>
  <c r="N520" i="1"/>
  <c r="N514" i="1"/>
  <c r="N502" i="1"/>
  <c r="N490" i="1"/>
  <c r="N487" i="1"/>
  <c r="N484" i="1"/>
  <c r="N481" i="1"/>
  <c r="N475" i="1"/>
  <c r="N472" i="1"/>
  <c r="N469" i="1"/>
  <c r="N466" i="1"/>
  <c r="N463" i="1"/>
  <c r="N460" i="1"/>
  <c r="N454" i="1"/>
  <c r="N448" i="1"/>
  <c r="N424" i="1"/>
  <c r="N421" i="1"/>
  <c r="N418" i="1"/>
  <c r="N415" i="1"/>
  <c r="N412" i="1"/>
  <c r="N409" i="1"/>
  <c r="N508" i="1"/>
  <c r="N505" i="1"/>
  <c r="N499" i="1"/>
  <c r="N496" i="1"/>
  <c r="N493" i="1"/>
  <c r="N478" i="1"/>
  <c r="N457" i="1"/>
  <c r="N451" i="1"/>
  <c r="N445" i="1"/>
  <c r="N442" i="1"/>
  <c r="N439" i="1"/>
  <c r="N436" i="1"/>
  <c r="N433" i="1"/>
  <c r="N430" i="1"/>
  <c r="N427" i="1"/>
  <c r="N406" i="1"/>
  <c r="P670" i="1"/>
  <c r="P669" i="1"/>
  <c r="P674" i="1"/>
  <c r="P673" i="1"/>
  <c r="P672" i="1"/>
  <c r="P671" i="1"/>
  <c r="P668" i="1"/>
  <c r="P667" i="1"/>
  <c r="P666" i="1"/>
  <c r="P665" i="1"/>
  <c r="P664" i="1"/>
  <c r="P663" i="1"/>
  <c r="P662" i="1"/>
  <c r="P661" i="1"/>
  <c r="P660" i="1"/>
  <c r="P659" i="1"/>
  <c r="P658" i="1"/>
  <c r="P657" i="1"/>
  <c r="P656" i="1"/>
  <c r="P654" i="1"/>
  <c r="P642" i="1"/>
  <c r="P641" i="1"/>
  <c r="P640" i="1"/>
  <c r="P635" i="1"/>
  <c r="P629" i="1"/>
  <c r="P655" i="1"/>
  <c r="P653" i="1"/>
  <c r="P652" i="1"/>
  <c r="P651" i="1"/>
  <c r="P650" i="1"/>
  <c r="P649" i="1"/>
  <c r="P648" i="1"/>
  <c r="P647" i="1"/>
  <c r="P646" i="1"/>
  <c r="P645" i="1"/>
  <c r="P644" i="1"/>
  <c r="P643" i="1"/>
  <c r="P639" i="1"/>
  <c r="P637" i="1"/>
  <c r="P636" i="1"/>
  <c r="P634" i="1"/>
  <c r="P633" i="1"/>
  <c r="P632" i="1"/>
  <c r="P631" i="1"/>
  <c r="P630" i="1"/>
  <c r="P628" i="1"/>
  <c r="P625" i="1"/>
  <c r="P624" i="1"/>
  <c r="P623" i="1"/>
  <c r="P622" i="1"/>
  <c r="P621" i="1"/>
  <c r="P620" i="1"/>
  <c r="P618" i="1"/>
  <c r="P615" i="1"/>
  <c r="P614" i="1"/>
  <c r="P613" i="1"/>
  <c r="P611" i="1"/>
  <c r="P607" i="1"/>
  <c r="P606" i="1"/>
  <c r="P605" i="1"/>
  <c r="P604" i="1"/>
  <c r="P600" i="1"/>
  <c r="P571" i="1"/>
  <c r="P570" i="1"/>
  <c r="P627" i="1"/>
  <c r="P626" i="1"/>
  <c r="P619" i="1"/>
  <c r="P617" i="1"/>
  <c r="P616" i="1"/>
  <c r="P612" i="1"/>
  <c r="P610" i="1"/>
  <c r="P609" i="1"/>
  <c r="P608" i="1"/>
  <c r="P603" i="1"/>
  <c r="P599" i="1"/>
  <c r="P598" i="1"/>
  <c r="P586" i="1"/>
  <c r="P585" i="1"/>
  <c r="P584" i="1"/>
  <c r="P583" i="1"/>
  <c r="P582" i="1"/>
  <c r="P581" i="1"/>
  <c r="P580" i="1"/>
  <c r="P579" i="1"/>
  <c r="P578" i="1"/>
  <c r="P577" i="1"/>
  <c r="P576" i="1"/>
  <c r="P575" i="1"/>
  <c r="P574" i="1"/>
  <c r="P573" i="1"/>
  <c r="P572" i="1"/>
  <c r="P568" i="1"/>
  <c r="P567" i="1"/>
  <c r="P566" i="1"/>
  <c r="P564" i="1"/>
  <c r="P563" i="1"/>
  <c r="P558" i="1"/>
  <c r="P557" i="1"/>
  <c r="P556" i="1"/>
  <c r="P554" i="1"/>
  <c r="P553" i="1"/>
  <c r="P547" i="1"/>
  <c r="P545" i="1"/>
  <c r="P544" i="1"/>
  <c r="P542" i="1"/>
  <c r="P541" i="1"/>
  <c r="P540" i="1"/>
  <c r="P536" i="1"/>
  <c r="P534" i="1"/>
  <c r="P533" i="1"/>
  <c r="P532" i="1"/>
  <c r="P530" i="1"/>
  <c r="P519" i="1"/>
  <c r="P517" i="1"/>
  <c r="P512" i="1"/>
  <c r="P511" i="1"/>
  <c r="P569" i="1"/>
  <c r="P565" i="1"/>
  <c r="P562" i="1"/>
  <c r="P561" i="1"/>
  <c r="P560" i="1"/>
  <c r="P559" i="1"/>
  <c r="P555" i="1"/>
  <c r="P552" i="1"/>
  <c r="P551" i="1"/>
  <c r="P550" i="1"/>
  <c r="P549" i="1"/>
  <c r="P548" i="1"/>
  <c r="P546" i="1"/>
  <c r="P543" i="1"/>
  <c r="P539" i="1"/>
  <c r="P538" i="1"/>
  <c r="P537" i="1"/>
  <c r="P535" i="1"/>
  <c r="P531" i="1"/>
  <c r="P529" i="1"/>
  <c r="P528" i="1"/>
  <c r="P527" i="1"/>
  <c r="P526" i="1"/>
  <c r="P525" i="1"/>
  <c r="P524" i="1"/>
  <c r="P523" i="1"/>
  <c r="P522" i="1"/>
  <c r="P521" i="1"/>
  <c r="P520" i="1"/>
  <c r="P518" i="1"/>
  <c r="P516" i="1"/>
  <c r="P515" i="1"/>
  <c r="P514" i="1"/>
  <c r="P513" i="1"/>
  <c r="P510" i="1"/>
  <c r="P509" i="1"/>
  <c r="P502" i="1"/>
  <c r="P490" i="1"/>
  <c r="P489" i="1"/>
  <c r="P488" i="1"/>
  <c r="P487" i="1"/>
  <c r="P486" i="1"/>
  <c r="P485" i="1"/>
  <c r="P484" i="1"/>
  <c r="P483" i="1"/>
  <c r="P482" i="1"/>
  <c r="P481" i="1"/>
  <c r="P477" i="1"/>
  <c r="P476" i="1"/>
  <c r="P475" i="1"/>
  <c r="P474" i="1"/>
  <c r="P473" i="1"/>
  <c r="P472" i="1"/>
  <c r="P471" i="1"/>
  <c r="P470" i="1"/>
  <c r="P469" i="1"/>
  <c r="P468" i="1"/>
  <c r="P467" i="1"/>
  <c r="P466" i="1"/>
  <c r="P465" i="1"/>
  <c r="P464" i="1"/>
  <c r="P463" i="1"/>
  <c r="P462" i="1"/>
  <c r="P461" i="1"/>
  <c r="P460" i="1"/>
  <c r="P459" i="1"/>
  <c r="P458" i="1"/>
  <c r="P456" i="1"/>
  <c r="P455" i="1"/>
  <c r="P454" i="1"/>
  <c r="P450" i="1"/>
  <c r="P448" i="1"/>
  <c r="P447" i="1"/>
  <c r="P444" i="1"/>
  <c r="P441" i="1"/>
  <c r="P434" i="1"/>
  <c r="P426" i="1"/>
  <c r="P425" i="1"/>
  <c r="P424" i="1"/>
  <c r="P423" i="1"/>
  <c r="P422" i="1"/>
  <c r="P421" i="1"/>
  <c r="P420" i="1"/>
  <c r="P419" i="1"/>
  <c r="P418" i="1"/>
  <c r="P417" i="1"/>
  <c r="P416" i="1"/>
  <c r="P415" i="1"/>
  <c r="P414" i="1"/>
  <c r="P413" i="1"/>
  <c r="P412" i="1"/>
  <c r="P411" i="1"/>
  <c r="P410" i="1"/>
  <c r="P409" i="1"/>
  <c r="P408" i="1"/>
  <c r="P407" i="1"/>
  <c r="P508" i="1"/>
  <c r="P507" i="1"/>
  <c r="P506" i="1"/>
  <c r="P505" i="1"/>
  <c r="P504" i="1"/>
  <c r="P501" i="1"/>
  <c r="P499" i="1"/>
  <c r="P498" i="1"/>
  <c r="P497" i="1"/>
  <c r="P496" i="1"/>
  <c r="P495" i="1"/>
  <c r="P494" i="1"/>
  <c r="P493" i="1"/>
  <c r="P492" i="1"/>
  <c r="P491" i="1"/>
  <c r="P480" i="1"/>
  <c r="P479" i="1"/>
  <c r="P478" i="1"/>
  <c r="P457" i="1"/>
  <c r="P453" i="1"/>
  <c r="P452" i="1"/>
  <c r="P451" i="1"/>
  <c r="P449" i="1"/>
  <c r="P446" i="1"/>
  <c r="P445" i="1"/>
  <c r="P443" i="1"/>
  <c r="P442" i="1"/>
  <c r="P440" i="1"/>
  <c r="P439" i="1"/>
  <c r="P438" i="1"/>
  <c r="P437" i="1"/>
  <c r="P436" i="1"/>
  <c r="P435" i="1"/>
  <c r="P433" i="1"/>
  <c r="P432" i="1"/>
  <c r="P431" i="1"/>
  <c r="P430" i="1"/>
  <c r="P429" i="1"/>
  <c r="P428" i="1"/>
  <c r="P427" i="1"/>
  <c r="P390" i="1"/>
  <c r="P389" i="1"/>
  <c r="P388" i="1"/>
  <c r="P387" i="1"/>
  <c r="P386" i="1"/>
  <c r="P385" i="1"/>
  <c r="P378" i="1"/>
  <c r="P376" i="1"/>
  <c r="P375" i="1"/>
  <c r="P374" i="1"/>
  <c r="P370" i="1"/>
  <c r="P369" i="1"/>
  <c r="P364" i="1"/>
  <c r="P362" i="1"/>
  <c r="P350" i="1"/>
  <c r="P347" i="1"/>
  <c r="P406" i="1"/>
  <c r="P405" i="1"/>
  <c r="P404" i="1"/>
  <c r="P403" i="1"/>
  <c r="P402" i="1"/>
  <c r="P401" i="1"/>
  <c r="P400" i="1"/>
  <c r="P399" i="1"/>
  <c r="P398" i="1"/>
  <c r="P397" i="1"/>
  <c r="P396" i="1"/>
  <c r="P395" i="1"/>
  <c r="P394" i="1"/>
  <c r="P393" i="1"/>
  <c r="P392" i="1"/>
  <c r="P391" i="1"/>
  <c r="P384" i="1"/>
  <c r="P383" i="1"/>
  <c r="P382" i="1"/>
  <c r="P381" i="1"/>
  <c r="P380" i="1"/>
  <c r="P379" i="1"/>
  <c r="P377" i="1"/>
  <c r="P373" i="1"/>
  <c r="P372" i="1"/>
  <c r="P371" i="1"/>
  <c r="P368" i="1"/>
  <c r="P367" i="1"/>
  <c r="P366" i="1"/>
  <c r="P365" i="1"/>
  <c r="P363" i="1"/>
  <c r="P361" i="1"/>
  <c r="P360" i="1"/>
  <c r="P359" i="1"/>
  <c r="P358" i="1"/>
  <c r="P357" i="1"/>
  <c r="P356" i="1"/>
  <c r="P355" i="1"/>
  <c r="P354" i="1"/>
  <c r="P353" i="1"/>
  <c r="P352" i="1"/>
  <c r="P351" i="1"/>
  <c r="P349" i="1"/>
  <c r="P348" i="1"/>
  <c r="P346" i="1"/>
  <c r="P345" i="1"/>
  <c r="P344" i="1"/>
  <c r="P343" i="1"/>
  <c r="P342" i="1"/>
  <c r="P341" i="1"/>
  <c r="P340" i="1"/>
  <c r="P339" i="1"/>
  <c r="P338" i="1"/>
  <c r="P337" i="1"/>
  <c r="P336" i="1"/>
  <c r="P335" i="1"/>
  <c r="P334" i="1"/>
  <c r="P333" i="1"/>
  <c r="P332" i="1"/>
  <c r="P331" i="1"/>
  <c r="P330" i="1"/>
  <c r="P329" i="1"/>
  <c r="P328" i="1"/>
  <c r="P327" i="1"/>
  <c r="P326" i="1"/>
  <c r="P325" i="1"/>
  <c r="P324" i="1"/>
  <c r="P323" i="1"/>
  <c r="P322" i="1"/>
  <c r="P321" i="1"/>
  <c r="P320" i="1"/>
  <c r="P319" i="1"/>
  <c r="P317" i="1"/>
  <c r="P316" i="1"/>
  <c r="P315" i="1"/>
  <c r="P314" i="1"/>
  <c r="K674" i="1"/>
  <c r="K673" i="1"/>
  <c r="K672" i="1"/>
  <c r="K668" i="1"/>
  <c r="K667" i="1"/>
  <c r="K666" i="1"/>
  <c r="K665" i="1"/>
  <c r="K664" i="1"/>
  <c r="K663" i="1"/>
  <c r="K662" i="1"/>
  <c r="K661" i="1"/>
  <c r="K671" i="1"/>
  <c r="K670" i="1"/>
  <c r="K669" i="1"/>
  <c r="K660" i="1"/>
  <c r="K655" i="1"/>
  <c r="K653" i="1"/>
  <c r="K652" i="1"/>
  <c r="K651" i="1"/>
  <c r="K650" i="1"/>
  <c r="K649" i="1"/>
  <c r="K648" i="1"/>
  <c r="K647" i="1"/>
  <c r="K646" i="1"/>
  <c r="K645" i="1"/>
  <c r="K644" i="1"/>
  <c r="K639" i="1"/>
  <c r="K637" i="1"/>
  <c r="K636" i="1"/>
  <c r="K635" i="1"/>
  <c r="K634" i="1"/>
  <c r="K633" i="1"/>
  <c r="K632" i="1"/>
  <c r="K631" i="1"/>
  <c r="K630" i="1"/>
  <c r="K659" i="1"/>
  <c r="K658" i="1"/>
  <c r="K657" i="1"/>
  <c r="K656" i="1"/>
  <c r="K654" i="1"/>
  <c r="K638" i="1"/>
  <c r="K627" i="1"/>
  <c r="K626" i="1"/>
  <c r="K619" i="1"/>
  <c r="K617" i="1"/>
  <c r="K616" i="1"/>
  <c r="K612" i="1"/>
  <c r="K609" i="1"/>
  <c r="K608" i="1"/>
  <c r="K605" i="1"/>
  <c r="K603" i="1"/>
  <c r="K600" i="1"/>
  <c r="K594" i="1"/>
  <c r="K593" i="1"/>
  <c r="K592" i="1"/>
  <c r="K586" i="1"/>
  <c r="K585" i="1"/>
  <c r="K584" i="1"/>
  <c r="K583" i="1"/>
  <c r="K582" i="1"/>
  <c r="K581" i="1"/>
  <c r="K580" i="1"/>
  <c r="K579" i="1"/>
  <c r="K578" i="1"/>
  <c r="K577" i="1"/>
  <c r="K576" i="1"/>
  <c r="K575" i="1"/>
  <c r="K574" i="1"/>
  <c r="K573" i="1"/>
  <c r="K629" i="1"/>
  <c r="K628" i="1"/>
  <c r="K625" i="1"/>
  <c r="K624" i="1"/>
  <c r="K623" i="1"/>
  <c r="K622" i="1"/>
  <c r="K621" i="1"/>
  <c r="K620" i="1"/>
  <c r="K615" i="1"/>
  <c r="K614" i="1"/>
  <c r="K613" i="1"/>
  <c r="K607" i="1"/>
  <c r="K606" i="1"/>
  <c r="K601" i="1"/>
  <c r="K571" i="1"/>
  <c r="K570" i="1"/>
  <c r="K562" i="1"/>
  <c r="K561" i="1"/>
  <c r="K560" i="1"/>
  <c r="K556" i="1"/>
  <c r="K555" i="1"/>
  <c r="K552" i="1"/>
  <c r="K551" i="1"/>
  <c r="K550" i="1"/>
  <c r="K548" i="1"/>
  <c r="K539" i="1"/>
  <c r="K537" i="1"/>
  <c r="K529" i="1"/>
  <c r="K527" i="1"/>
  <c r="K526" i="1"/>
  <c r="K525" i="1"/>
  <c r="K524" i="1"/>
  <c r="K523" i="1"/>
  <c r="K522" i="1"/>
  <c r="K521" i="1"/>
  <c r="K516" i="1"/>
  <c r="K515" i="1"/>
  <c r="K514" i="1"/>
  <c r="K510" i="1"/>
  <c r="K569" i="1"/>
  <c r="K568" i="1"/>
  <c r="K567" i="1"/>
  <c r="K566" i="1"/>
  <c r="K565" i="1"/>
  <c r="K564" i="1"/>
  <c r="K563" i="1"/>
  <c r="K559" i="1"/>
  <c r="K558" i="1"/>
  <c r="K557" i="1"/>
  <c r="K554" i="1"/>
  <c r="K553" i="1"/>
  <c r="K542" i="1"/>
  <c r="K540" i="1"/>
  <c r="K536" i="1"/>
  <c r="K519" i="1"/>
  <c r="K517" i="1"/>
  <c r="K512" i="1"/>
  <c r="K508" i="1"/>
  <c r="K507" i="1"/>
  <c r="K506" i="1"/>
  <c r="K504" i="1"/>
  <c r="K501" i="1"/>
  <c r="K499" i="1"/>
  <c r="K498" i="1"/>
  <c r="K497" i="1"/>
  <c r="K496" i="1"/>
  <c r="K495" i="1"/>
  <c r="K494" i="1"/>
  <c r="K493" i="1"/>
  <c r="K492" i="1"/>
  <c r="K491" i="1"/>
  <c r="K480" i="1"/>
  <c r="K479" i="1"/>
  <c r="K453" i="1"/>
  <c r="K449" i="1"/>
  <c r="K445" i="1"/>
  <c r="K444" i="1"/>
  <c r="K443" i="1"/>
  <c r="K442" i="1"/>
  <c r="K439" i="1"/>
  <c r="K438" i="1"/>
  <c r="K437" i="1"/>
  <c r="K436" i="1"/>
  <c r="K433" i="1"/>
  <c r="K432" i="1"/>
  <c r="K431" i="1"/>
  <c r="K430" i="1"/>
  <c r="K429" i="1"/>
  <c r="K428" i="1"/>
  <c r="K427" i="1"/>
  <c r="K509" i="1"/>
  <c r="K502" i="1"/>
  <c r="K500" i="1"/>
  <c r="K490" i="1"/>
  <c r="K489" i="1"/>
  <c r="K488" i="1"/>
  <c r="K487" i="1"/>
  <c r="K486" i="1"/>
  <c r="K485" i="1"/>
  <c r="K484" i="1"/>
  <c r="K483" i="1"/>
  <c r="K482" i="1"/>
  <c r="K481" i="1"/>
  <c r="K477" i="1"/>
  <c r="K476" i="1"/>
  <c r="K475" i="1"/>
  <c r="K474" i="1"/>
  <c r="K473" i="1"/>
  <c r="K472" i="1"/>
  <c r="K471" i="1"/>
  <c r="K470" i="1"/>
  <c r="K469" i="1"/>
  <c r="K468" i="1"/>
  <c r="K467" i="1"/>
  <c r="K466" i="1"/>
  <c r="K465" i="1"/>
  <c r="K464" i="1"/>
  <c r="K463" i="1"/>
  <c r="K462" i="1"/>
  <c r="K461" i="1"/>
  <c r="K460" i="1"/>
  <c r="K459" i="1"/>
  <c r="K456" i="1"/>
  <c r="K455" i="1"/>
  <c r="K450" i="1"/>
  <c r="K447" i="1"/>
  <c r="K434" i="1"/>
  <c r="K426" i="1"/>
  <c r="K425" i="1"/>
  <c r="K424" i="1"/>
  <c r="K423" i="1"/>
  <c r="K422" i="1"/>
  <c r="K421" i="1"/>
  <c r="K420" i="1"/>
  <c r="K419" i="1"/>
  <c r="K418" i="1"/>
  <c r="K417" i="1"/>
  <c r="K416" i="1"/>
  <c r="K415" i="1"/>
  <c r="K414" i="1"/>
  <c r="K413" i="1"/>
  <c r="K412" i="1"/>
  <c r="K411" i="1"/>
  <c r="K410" i="1"/>
  <c r="K409" i="1"/>
  <c r="K407" i="1"/>
  <c r="K406" i="1"/>
  <c r="K405" i="1"/>
  <c r="K404" i="1"/>
  <c r="K403" i="1"/>
  <c r="K402" i="1"/>
  <c r="K401" i="1"/>
  <c r="K400" i="1"/>
  <c r="K399" i="1"/>
  <c r="K398" i="1"/>
  <c r="K397" i="1"/>
  <c r="K396" i="1"/>
  <c r="K395" i="1"/>
  <c r="K394" i="1"/>
  <c r="K393" i="1"/>
  <c r="K392" i="1"/>
  <c r="K391" i="1"/>
  <c r="K384" i="1"/>
  <c r="K383" i="1"/>
  <c r="K382" i="1"/>
  <c r="K381" i="1"/>
  <c r="K380" i="1"/>
  <c r="K377" i="1"/>
  <c r="K373" i="1"/>
  <c r="K372" i="1"/>
  <c r="K368" i="1"/>
  <c r="K367" i="1"/>
  <c r="K366" i="1"/>
  <c r="K361" i="1"/>
  <c r="K360" i="1"/>
  <c r="K359" i="1"/>
  <c r="K358" i="1"/>
  <c r="K357" i="1"/>
  <c r="K351" i="1"/>
  <c r="K348" i="1"/>
  <c r="K408" i="1"/>
  <c r="K389" i="1"/>
  <c r="K388" i="1"/>
  <c r="K387" i="1"/>
  <c r="K386" i="1"/>
  <c r="K385" i="1"/>
  <c r="K378" i="1"/>
  <c r="K376" i="1"/>
  <c r="K375" i="1"/>
  <c r="K370" i="1"/>
  <c r="K362" i="1"/>
  <c r="M674" i="1"/>
  <c r="M673" i="1"/>
  <c r="M672" i="1"/>
  <c r="M668" i="1"/>
  <c r="M667" i="1"/>
  <c r="M666" i="1"/>
  <c r="M665" i="1"/>
  <c r="M664" i="1"/>
  <c r="M663" i="1"/>
  <c r="M662" i="1"/>
  <c r="M661" i="1"/>
  <c r="M671" i="1"/>
  <c r="M670" i="1"/>
  <c r="M669" i="1"/>
  <c r="M660" i="1"/>
  <c r="M655" i="1"/>
  <c r="M653" i="1"/>
  <c r="M652" i="1"/>
  <c r="M651" i="1"/>
  <c r="M650" i="1"/>
  <c r="M649" i="1"/>
  <c r="M648" i="1"/>
  <c r="M647" i="1"/>
  <c r="M646" i="1"/>
  <c r="M645" i="1"/>
  <c r="M644" i="1"/>
  <c r="M643" i="1"/>
  <c r="M639" i="1"/>
  <c r="M637" i="1"/>
  <c r="M636" i="1"/>
  <c r="M635" i="1"/>
  <c r="M634" i="1"/>
  <c r="M633" i="1"/>
  <c r="M632" i="1"/>
  <c r="M631" i="1"/>
  <c r="M630" i="1"/>
  <c r="M629" i="1"/>
  <c r="M659" i="1"/>
  <c r="M658" i="1"/>
  <c r="M657" i="1"/>
  <c r="M656" i="1"/>
  <c r="M654" i="1"/>
  <c r="M642" i="1"/>
  <c r="M641" i="1"/>
  <c r="M640" i="1"/>
  <c r="M638" i="1"/>
  <c r="M628" i="1"/>
  <c r="M627" i="1"/>
  <c r="M626" i="1"/>
  <c r="M619" i="1"/>
  <c r="M617" i="1"/>
  <c r="M616" i="1"/>
  <c r="M612" i="1"/>
  <c r="M610" i="1"/>
  <c r="M609" i="1"/>
  <c r="M608" i="1"/>
  <c r="M603" i="1"/>
  <c r="M602" i="1"/>
  <c r="M599" i="1"/>
  <c r="M590" i="1"/>
  <c r="M588" i="1"/>
  <c r="M587" i="1"/>
  <c r="M586" i="1"/>
  <c r="M585" i="1"/>
  <c r="M584" i="1"/>
  <c r="M583" i="1"/>
  <c r="M582" i="1"/>
  <c r="M581" i="1"/>
  <c r="M580" i="1"/>
  <c r="M579" i="1"/>
  <c r="M578" i="1"/>
  <c r="M577" i="1"/>
  <c r="M576" i="1"/>
  <c r="M575" i="1"/>
  <c r="M574" i="1"/>
  <c r="M573" i="1"/>
  <c r="M572" i="1"/>
  <c r="M625" i="1"/>
  <c r="M624" i="1"/>
  <c r="M623" i="1"/>
  <c r="M622" i="1"/>
  <c r="M621" i="1"/>
  <c r="M620" i="1"/>
  <c r="M618" i="1"/>
  <c r="M615" i="1"/>
  <c r="M614" i="1"/>
  <c r="M613" i="1"/>
  <c r="M611" i="1"/>
  <c r="M607" i="1"/>
  <c r="M606" i="1"/>
  <c r="M605" i="1"/>
  <c r="M604" i="1"/>
  <c r="M571" i="1"/>
  <c r="M570" i="1"/>
  <c r="M569" i="1"/>
  <c r="M562" i="1"/>
  <c r="M561" i="1"/>
  <c r="M560" i="1"/>
  <c r="M556" i="1"/>
  <c r="M555" i="1"/>
  <c r="M552" i="1"/>
  <c r="M551" i="1"/>
  <c r="M550" i="1"/>
  <c r="M549" i="1"/>
  <c r="M548" i="1"/>
  <c r="M546" i="1"/>
  <c r="M539" i="1"/>
  <c r="M538" i="1"/>
  <c r="M537" i="1"/>
  <c r="M535" i="1"/>
  <c r="M531" i="1"/>
  <c r="M529" i="1"/>
  <c r="M528" i="1"/>
  <c r="M527" i="1"/>
  <c r="M526" i="1"/>
  <c r="M525" i="1"/>
  <c r="M524" i="1"/>
  <c r="M523" i="1"/>
  <c r="M522" i="1"/>
  <c r="M521" i="1"/>
  <c r="M520" i="1"/>
  <c r="M518" i="1"/>
  <c r="M516" i="1"/>
  <c r="M515" i="1"/>
  <c r="M514" i="1"/>
  <c r="M513" i="1"/>
  <c r="M510" i="1"/>
  <c r="M568" i="1"/>
  <c r="M567" i="1"/>
  <c r="M566" i="1"/>
  <c r="M565" i="1"/>
  <c r="M564" i="1"/>
  <c r="M563" i="1"/>
  <c r="M559" i="1"/>
  <c r="M558" i="1"/>
  <c r="M557" i="1"/>
  <c r="M554" i="1"/>
  <c r="M553" i="1"/>
  <c r="M547" i="1"/>
  <c r="M545" i="1"/>
  <c r="M544" i="1"/>
  <c r="M542" i="1"/>
  <c r="M541" i="1"/>
  <c r="M540" i="1"/>
  <c r="M536" i="1"/>
  <c r="M534" i="1"/>
  <c r="M533" i="1"/>
  <c r="M532" i="1"/>
  <c r="M530" i="1"/>
  <c r="M519" i="1"/>
  <c r="M517" i="1"/>
  <c r="M512" i="1"/>
  <c r="M511" i="1"/>
  <c r="M508" i="1"/>
  <c r="M507" i="1"/>
  <c r="M506" i="1"/>
  <c r="M505" i="1"/>
  <c r="M504" i="1"/>
  <c r="M501" i="1"/>
  <c r="M499" i="1"/>
  <c r="M498" i="1"/>
  <c r="M497" i="1"/>
  <c r="M496" i="1"/>
  <c r="M495" i="1"/>
  <c r="M494" i="1"/>
  <c r="M493" i="1"/>
  <c r="M492" i="1"/>
  <c r="M491" i="1"/>
  <c r="M480" i="1"/>
  <c r="M479" i="1"/>
  <c r="M478" i="1"/>
  <c r="M457" i="1"/>
  <c r="M453" i="1"/>
  <c r="M452" i="1"/>
  <c r="M451" i="1"/>
  <c r="M449" i="1"/>
  <c r="M446" i="1"/>
  <c r="M445" i="1"/>
  <c r="M443" i="1"/>
  <c r="M442" i="1"/>
  <c r="M440" i="1"/>
  <c r="M439" i="1"/>
  <c r="M438" i="1"/>
  <c r="M437" i="1"/>
  <c r="M436" i="1"/>
  <c r="M435" i="1"/>
  <c r="M433" i="1"/>
  <c r="M432" i="1"/>
  <c r="M431" i="1"/>
  <c r="M430" i="1"/>
  <c r="M429" i="1"/>
  <c r="M428" i="1"/>
  <c r="M427" i="1"/>
  <c r="M509" i="1"/>
  <c r="M503" i="1"/>
  <c r="M502" i="1"/>
  <c r="M500" i="1"/>
  <c r="M490" i="1"/>
  <c r="M489" i="1"/>
  <c r="M488" i="1"/>
  <c r="M487" i="1"/>
  <c r="M486" i="1"/>
  <c r="M485" i="1"/>
  <c r="M484" i="1"/>
  <c r="M483" i="1"/>
  <c r="M482" i="1"/>
  <c r="M481" i="1"/>
  <c r="M477" i="1"/>
  <c r="M476" i="1"/>
  <c r="M475" i="1"/>
  <c r="M474" i="1"/>
  <c r="M473" i="1"/>
  <c r="M472" i="1"/>
  <c r="M471" i="1"/>
  <c r="M470" i="1"/>
  <c r="M469" i="1"/>
  <c r="M468" i="1"/>
  <c r="M467" i="1"/>
  <c r="M466" i="1"/>
  <c r="M465" i="1"/>
  <c r="M464" i="1"/>
  <c r="M463" i="1"/>
  <c r="M462" i="1"/>
  <c r="M461" i="1"/>
  <c r="M460" i="1"/>
  <c r="M459" i="1"/>
  <c r="M458" i="1"/>
  <c r="M456" i="1"/>
  <c r="M455" i="1"/>
  <c r="M454" i="1"/>
  <c r="M450" i="1"/>
  <c r="M448" i="1"/>
  <c r="M447" i="1"/>
  <c r="M444" i="1"/>
  <c r="M441" i="1"/>
  <c r="M434" i="1"/>
  <c r="M426" i="1"/>
  <c r="M425" i="1"/>
  <c r="M424" i="1"/>
  <c r="M423" i="1"/>
  <c r="M422" i="1"/>
  <c r="M421" i="1"/>
  <c r="M420" i="1"/>
  <c r="M419" i="1"/>
  <c r="M418" i="1"/>
  <c r="M417" i="1"/>
  <c r="M416" i="1"/>
  <c r="M415" i="1"/>
  <c r="M414" i="1"/>
  <c r="M413" i="1"/>
  <c r="M412" i="1"/>
  <c r="M411" i="1"/>
  <c r="M410" i="1"/>
  <c r="M409" i="1"/>
  <c r="M408" i="1"/>
  <c r="M407" i="1"/>
  <c r="M406" i="1"/>
  <c r="M405" i="1"/>
  <c r="M404" i="1"/>
  <c r="O674" i="1"/>
  <c r="O668" i="1"/>
  <c r="O665" i="1"/>
  <c r="O662" i="1"/>
  <c r="O653" i="1"/>
  <c r="O650" i="1"/>
  <c r="O647" i="1"/>
  <c r="O644" i="1"/>
  <c r="O632" i="1"/>
  <c r="O659" i="1"/>
  <c r="O656" i="1"/>
  <c r="O641" i="1"/>
  <c r="O638" i="1"/>
  <c r="O635" i="1"/>
  <c r="O626" i="1"/>
  <c r="O608" i="1"/>
  <c r="O602" i="1"/>
  <c r="O599" i="1"/>
  <c r="O590" i="1"/>
  <c r="O588" i="1"/>
  <c r="O587" i="1"/>
  <c r="O586" i="1"/>
  <c r="O585" i="1"/>
  <c r="O584" i="1"/>
  <c r="O583" i="1"/>
  <c r="O580" i="1"/>
  <c r="O577" i="1"/>
  <c r="O574" i="1"/>
  <c r="O623" i="1"/>
  <c r="O620" i="1"/>
  <c r="O614" i="1"/>
  <c r="O611" i="1"/>
  <c r="O605" i="1"/>
  <c r="O571" i="1"/>
  <c r="O562" i="1"/>
  <c r="O559" i="1"/>
  <c r="O550" i="1"/>
  <c r="O538" i="1"/>
  <c r="O535" i="1"/>
  <c r="O529" i="1"/>
  <c r="O526" i="1"/>
  <c r="O523" i="1"/>
  <c r="O520" i="1"/>
  <c r="O514" i="1"/>
  <c r="O568" i="1"/>
  <c r="O553" i="1"/>
  <c r="O547" i="1"/>
  <c r="O544" i="1"/>
  <c r="O541" i="1"/>
  <c r="O532" i="1"/>
  <c r="O517" i="1"/>
  <c r="O511" i="1"/>
  <c r="O508" i="1"/>
  <c r="O505" i="1"/>
  <c r="O499" i="1"/>
  <c r="O496" i="1"/>
  <c r="O493" i="1"/>
  <c r="O478" i="1"/>
  <c r="O457" i="1"/>
  <c r="O451" i="1"/>
  <c r="O445" i="1"/>
  <c r="O442" i="1"/>
  <c r="O439" i="1"/>
  <c r="O436" i="1"/>
  <c r="O433" i="1"/>
  <c r="O430" i="1"/>
  <c r="O427" i="1"/>
  <c r="O502" i="1"/>
  <c r="O490" i="1"/>
  <c r="O487" i="1"/>
  <c r="O484" i="1"/>
  <c r="O481" i="1"/>
  <c r="O475" i="1"/>
  <c r="O472" i="1"/>
  <c r="O469" i="1"/>
  <c r="O466" i="1"/>
  <c r="O463" i="1"/>
  <c r="O460" i="1"/>
  <c r="O454" i="1"/>
  <c r="O448" i="1"/>
  <c r="O424" i="1"/>
  <c r="O421" i="1"/>
  <c r="O418" i="1"/>
  <c r="O415" i="1"/>
  <c r="O412" i="1"/>
  <c r="O409" i="1"/>
  <c r="O406" i="1"/>
  <c r="M688" i="1" l="1"/>
  <c r="K688" i="1"/>
  <c r="L688" i="1"/>
  <c r="V688" i="1"/>
  <c r="X688" i="1"/>
  <c r="Z688" i="1"/>
  <c r="W688" i="1"/>
  <c r="AA688" i="1"/>
  <c r="O688" i="1"/>
  <c r="P688" i="1"/>
  <c r="N688" i="1"/>
  <c r="J688" i="1"/>
  <c r="Y688" i="1"/>
  <c r="Y723" i="1" s="1"/>
  <c r="AB725" i="1"/>
  <c r="AB723" i="1"/>
  <c r="AB728" i="1"/>
  <c r="AB727" i="1"/>
  <c r="AB726" i="1"/>
  <c r="I313" i="1"/>
  <c r="H313" i="1"/>
  <c r="G313" i="1"/>
  <c r="F313" i="1"/>
  <c r="E313" i="1"/>
  <c r="D313" i="1"/>
  <c r="G312" i="1"/>
  <c r="F312" i="1"/>
  <c r="E312" i="1"/>
  <c r="D312" i="1"/>
  <c r="G311" i="1"/>
  <c r="F311" i="1"/>
  <c r="E311" i="1"/>
  <c r="D311" i="1"/>
  <c r="I310" i="1"/>
  <c r="H310" i="1"/>
  <c r="G310" i="1"/>
  <c r="F310" i="1"/>
  <c r="E310" i="1"/>
  <c r="D310" i="1"/>
  <c r="G309" i="1"/>
  <c r="F309" i="1"/>
  <c r="E309" i="1"/>
  <c r="G308" i="1"/>
  <c r="F308" i="1"/>
  <c r="E308" i="1"/>
  <c r="D308" i="1"/>
  <c r="I307" i="1"/>
  <c r="H307" i="1"/>
  <c r="G307" i="1"/>
  <c r="F307" i="1"/>
  <c r="E307" i="1"/>
  <c r="D307" i="1"/>
  <c r="G306" i="1"/>
  <c r="F306" i="1"/>
  <c r="E306" i="1"/>
  <c r="D306" i="1"/>
  <c r="G305" i="1"/>
  <c r="F305" i="1"/>
  <c r="E305" i="1"/>
  <c r="D305" i="1"/>
  <c r="I304" i="1"/>
  <c r="H304" i="1"/>
  <c r="G304" i="1"/>
  <c r="F304" i="1"/>
  <c r="E304" i="1"/>
  <c r="D304" i="1"/>
  <c r="G303" i="1"/>
  <c r="F303" i="1"/>
  <c r="E303" i="1"/>
  <c r="D303" i="1"/>
  <c r="G302" i="1"/>
  <c r="F302" i="1"/>
  <c r="E302" i="1"/>
  <c r="D302" i="1"/>
  <c r="I301" i="1"/>
  <c r="H301" i="1"/>
  <c r="G301" i="1"/>
  <c r="F301" i="1"/>
  <c r="E301" i="1"/>
  <c r="D301" i="1"/>
  <c r="G300" i="1"/>
  <c r="F300" i="1"/>
  <c r="E300" i="1"/>
  <c r="D300" i="1"/>
  <c r="G299" i="1"/>
  <c r="F299" i="1"/>
  <c r="E299" i="1"/>
  <c r="D299" i="1"/>
  <c r="I298" i="1"/>
  <c r="H298" i="1"/>
  <c r="G298" i="1"/>
  <c r="F298" i="1"/>
  <c r="E298" i="1"/>
  <c r="D298" i="1"/>
  <c r="G297" i="1"/>
  <c r="F297" i="1"/>
  <c r="E297" i="1"/>
  <c r="D297" i="1"/>
  <c r="G296" i="1"/>
  <c r="F296" i="1"/>
  <c r="E296" i="1"/>
  <c r="D296" i="1"/>
  <c r="I295" i="1"/>
  <c r="H295" i="1"/>
  <c r="G295" i="1"/>
  <c r="F295" i="1"/>
  <c r="E295" i="1"/>
  <c r="D295" i="1"/>
  <c r="G294" i="1"/>
  <c r="F294" i="1"/>
  <c r="E294" i="1"/>
  <c r="D294" i="1"/>
  <c r="G293" i="1"/>
  <c r="F293" i="1"/>
  <c r="E293" i="1"/>
  <c r="D293" i="1"/>
  <c r="I292" i="1"/>
  <c r="H292" i="1"/>
  <c r="G292" i="1"/>
  <c r="F292" i="1"/>
  <c r="E292" i="1"/>
  <c r="D292" i="1"/>
  <c r="G291" i="1"/>
  <c r="F291" i="1"/>
  <c r="E291" i="1"/>
  <c r="D291" i="1"/>
  <c r="G290" i="1"/>
  <c r="F290" i="1"/>
  <c r="E290" i="1"/>
  <c r="D290" i="1"/>
  <c r="I288" i="1"/>
  <c r="H288" i="1"/>
  <c r="G288" i="1"/>
  <c r="F288" i="1"/>
  <c r="E288" i="1"/>
  <c r="D288" i="1"/>
  <c r="G287" i="1"/>
  <c r="F287" i="1"/>
  <c r="E287" i="1"/>
  <c r="D287" i="1"/>
  <c r="G286" i="1"/>
  <c r="F286" i="1"/>
  <c r="E286" i="1"/>
  <c r="D286" i="1"/>
  <c r="I285" i="1"/>
  <c r="H285" i="1"/>
  <c r="G285" i="1"/>
  <c r="F285" i="1"/>
  <c r="E285" i="1"/>
  <c r="D285" i="1"/>
  <c r="G284" i="1"/>
  <c r="F284" i="1"/>
  <c r="E284" i="1"/>
  <c r="D284" i="1"/>
  <c r="G283" i="1"/>
  <c r="F283" i="1"/>
  <c r="E283" i="1"/>
  <c r="D283" i="1"/>
  <c r="I282" i="1"/>
  <c r="H282" i="1"/>
  <c r="G282" i="1"/>
  <c r="F282" i="1"/>
  <c r="E282" i="1"/>
  <c r="D282" i="1"/>
  <c r="G281" i="1"/>
  <c r="F281" i="1"/>
  <c r="E281" i="1"/>
  <c r="D281" i="1"/>
  <c r="G280" i="1"/>
  <c r="F280" i="1"/>
  <c r="E280" i="1"/>
  <c r="D280" i="1"/>
  <c r="I279" i="1"/>
  <c r="H279" i="1"/>
  <c r="G279" i="1"/>
  <c r="F279" i="1"/>
  <c r="E279" i="1"/>
  <c r="D279" i="1"/>
  <c r="G278" i="1"/>
  <c r="F278" i="1"/>
  <c r="E278" i="1"/>
  <c r="D278" i="1"/>
  <c r="G277" i="1"/>
  <c r="F277" i="1"/>
  <c r="E277" i="1"/>
  <c r="D277" i="1"/>
  <c r="I276" i="1"/>
  <c r="H276" i="1"/>
  <c r="G276" i="1"/>
  <c r="F276" i="1"/>
  <c r="E276" i="1"/>
  <c r="D276" i="1"/>
  <c r="G275" i="1"/>
  <c r="F275" i="1"/>
  <c r="E275" i="1"/>
  <c r="D275" i="1"/>
  <c r="G274" i="1"/>
  <c r="F274" i="1"/>
  <c r="E274" i="1"/>
  <c r="D274" i="1"/>
  <c r="I273" i="1"/>
  <c r="H273" i="1"/>
  <c r="G273" i="1"/>
  <c r="F273" i="1"/>
  <c r="E273" i="1"/>
  <c r="D273" i="1"/>
  <c r="G272" i="1"/>
  <c r="F272" i="1"/>
  <c r="E272" i="1"/>
  <c r="D272" i="1"/>
  <c r="G271" i="1"/>
  <c r="F271" i="1"/>
  <c r="E271" i="1"/>
  <c r="D271" i="1"/>
  <c r="I270" i="1"/>
  <c r="H270" i="1"/>
  <c r="G270" i="1"/>
  <c r="F270" i="1"/>
  <c r="E270" i="1"/>
  <c r="G269" i="1"/>
  <c r="F269" i="1"/>
  <c r="E269" i="1"/>
  <c r="D269" i="1"/>
  <c r="G268" i="1"/>
  <c r="F268" i="1"/>
  <c r="E268" i="1"/>
  <c r="D268" i="1"/>
  <c r="I267" i="1"/>
  <c r="H267" i="1"/>
  <c r="G267" i="1"/>
  <c r="F267" i="1"/>
  <c r="E267" i="1"/>
  <c r="D267" i="1"/>
  <c r="G266" i="1"/>
  <c r="F266" i="1"/>
  <c r="E266" i="1"/>
  <c r="D266" i="1"/>
  <c r="G265" i="1"/>
  <c r="F265" i="1"/>
  <c r="E265" i="1"/>
  <c r="D265" i="1"/>
  <c r="I264" i="1"/>
  <c r="H264" i="1"/>
  <c r="G264" i="1"/>
  <c r="F264" i="1"/>
  <c r="E264" i="1"/>
  <c r="D264" i="1"/>
  <c r="G263" i="1"/>
  <c r="F263" i="1"/>
  <c r="E263" i="1"/>
  <c r="D263" i="1"/>
  <c r="G262" i="1"/>
  <c r="F262" i="1"/>
  <c r="E262" i="1"/>
  <c r="D262" i="1"/>
  <c r="I261" i="1"/>
  <c r="H261" i="1"/>
  <c r="G261" i="1"/>
  <c r="F261" i="1"/>
  <c r="E261" i="1"/>
  <c r="D261" i="1"/>
  <c r="G260" i="1"/>
  <c r="F260" i="1"/>
  <c r="E260" i="1"/>
  <c r="D260" i="1"/>
  <c r="G259" i="1"/>
  <c r="F259" i="1"/>
  <c r="E259" i="1"/>
  <c r="D259" i="1"/>
  <c r="I258" i="1"/>
  <c r="H258" i="1"/>
  <c r="F258" i="1"/>
  <c r="E258" i="1"/>
  <c r="D258" i="1"/>
  <c r="F257" i="1"/>
  <c r="E257" i="1"/>
  <c r="D257" i="1"/>
  <c r="F256" i="1"/>
  <c r="E256" i="1"/>
  <c r="D256" i="1"/>
  <c r="I255" i="1"/>
  <c r="H255" i="1"/>
  <c r="F255" i="1"/>
  <c r="E255" i="1"/>
  <c r="D255" i="1"/>
  <c r="F254" i="1"/>
  <c r="E254" i="1"/>
  <c r="D254" i="1"/>
  <c r="F253" i="1"/>
  <c r="E253" i="1"/>
  <c r="D253" i="1"/>
  <c r="I252" i="1"/>
  <c r="H252" i="1"/>
  <c r="F252" i="1"/>
  <c r="E252" i="1"/>
  <c r="D252" i="1"/>
  <c r="F251" i="1"/>
  <c r="E251" i="1"/>
  <c r="D251" i="1"/>
  <c r="F250" i="1"/>
  <c r="E250" i="1"/>
  <c r="D250" i="1"/>
  <c r="I249" i="1"/>
  <c r="H249" i="1"/>
  <c r="F249" i="1"/>
  <c r="E249" i="1"/>
  <c r="D249" i="1"/>
  <c r="F248" i="1"/>
  <c r="E248" i="1"/>
  <c r="D248" i="1"/>
  <c r="F247" i="1"/>
  <c r="E247" i="1"/>
  <c r="D247" i="1"/>
  <c r="I246" i="1"/>
  <c r="H246" i="1"/>
  <c r="F246" i="1"/>
  <c r="E246" i="1"/>
  <c r="D246" i="1"/>
  <c r="F245" i="1"/>
  <c r="E245" i="1"/>
  <c r="D245" i="1"/>
  <c r="F244" i="1"/>
  <c r="E244" i="1"/>
  <c r="D244" i="1"/>
  <c r="I243" i="1"/>
  <c r="H243" i="1"/>
  <c r="F243" i="1"/>
  <c r="E243" i="1"/>
  <c r="D243" i="1"/>
  <c r="F242" i="1"/>
  <c r="E242" i="1"/>
  <c r="D242" i="1"/>
  <c r="F241" i="1"/>
  <c r="E241" i="1"/>
  <c r="D241" i="1"/>
  <c r="I240" i="1"/>
  <c r="H240" i="1"/>
  <c r="F240" i="1"/>
  <c r="E240" i="1"/>
  <c r="D240" i="1"/>
  <c r="F239" i="1"/>
  <c r="E239" i="1"/>
  <c r="D239" i="1"/>
  <c r="F238" i="1"/>
  <c r="E238" i="1"/>
  <c r="D238" i="1"/>
  <c r="I237" i="1"/>
  <c r="H237" i="1"/>
  <c r="F237" i="1"/>
  <c r="E237" i="1"/>
  <c r="D237" i="1"/>
  <c r="F236" i="1"/>
  <c r="E236" i="1"/>
  <c r="D236" i="1"/>
  <c r="F235" i="1"/>
  <c r="E235" i="1"/>
  <c r="D235" i="1"/>
  <c r="D270" i="1"/>
  <c r="S727" i="1"/>
  <c r="S725" i="1" s="1"/>
  <c r="Q723" i="1"/>
  <c r="Q728" i="1"/>
  <c r="U727" i="1"/>
  <c r="U725" i="1" s="1"/>
  <c r="D688" i="1" l="1"/>
  <c r="D723" i="1" s="1"/>
  <c r="F688" i="1"/>
  <c r="I688" i="1"/>
  <c r="E688" i="1"/>
  <c r="H688" i="1"/>
  <c r="G688" i="1"/>
  <c r="F726" i="1"/>
  <c r="AA728" i="1"/>
  <c r="V727" i="1"/>
  <c r="V725" i="1" s="1"/>
  <c r="O727" i="1"/>
  <c r="O725" i="1" s="1"/>
  <c r="F728" i="1"/>
  <c r="H723" i="1"/>
  <c r="I726" i="1"/>
  <c r="G728" i="1"/>
  <c r="W728" i="1"/>
  <c r="G727" i="1"/>
  <c r="D725" i="1"/>
  <c r="X727" i="1"/>
  <c r="X725" i="1" s="1"/>
  <c r="Z727" i="1"/>
  <c r="Z725" i="1" s="1"/>
  <c r="O728" i="1"/>
  <c r="K727" i="1"/>
  <c r="K725" i="1" s="1"/>
  <c r="P728" i="1"/>
  <c r="E723" i="1"/>
  <c r="H728" i="1"/>
  <c r="I727" i="1"/>
  <c r="H726" i="1"/>
  <c r="Z723" i="1"/>
  <c r="U723" i="1"/>
  <c r="G725" i="1"/>
  <c r="D728" i="1"/>
  <c r="F727" i="1"/>
  <c r="I728" i="1"/>
  <c r="R723" i="1"/>
  <c r="W727" i="1"/>
  <c r="W725" i="1" s="1"/>
  <c r="Z728" i="1"/>
  <c r="M728" i="1"/>
  <c r="X723" i="1"/>
  <c r="R728" i="1"/>
  <c r="T727" i="1"/>
  <c r="T725" i="1" s="1"/>
  <c r="P723" i="1"/>
  <c r="K728" i="1"/>
  <c r="W723" i="1"/>
  <c r="Y727" i="1"/>
  <c r="Y725" i="1" s="1"/>
  <c r="AA727" i="1"/>
  <c r="AA725" i="1" s="1"/>
  <c r="Q727" i="1"/>
  <c r="Q725" i="1" s="1"/>
  <c r="S723" i="1"/>
  <c r="M727" i="1"/>
  <c r="M725" i="1" s="1"/>
  <c r="U728" i="1"/>
  <c r="U726" i="1" s="1"/>
  <c r="Y728" i="1"/>
  <c r="S728" i="1"/>
  <c r="S726" i="1" s="1"/>
  <c r="AA723" i="1"/>
  <c r="F725" i="1"/>
  <c r="E726" i="1"/>
  <c r="H727" i="1"/>
  <c r="G726" i="1"/>
  <c r="K723" i="1"/>
  <c r="X728" i="1"/>
  <c r="V728" i="1"/>
  <c r="R727" i="1"/>
  <c r="R725" i="1" s="1"/>
  <c r="T728" i="1"/>
  <c r="P727" i="1"/>
  <c r="P725" i="1" s="1"/>
  <c r="T723" i="1"/>
  <c r="V723" i="1"/>
  <c r="O723" i="1"/>
  <c r="N723" i="1"/>
  <c r="N727" i="1"/>
  <c r="N725" i="1" s="1"/>
  <c r="N728" i="1"/>
  <c r="M723" i="1"/>
  <c r="D727" i="1"/>
  <c r="E725" i="1"/>
  <c r="I725" i="1"/>
  <c r="E728" i="1"/>
  <c r="H725" i="1"/>
  <c r="E727" i="1"/>
  <c r="I723" i="1"/>
  <c r="G723" i="1"/>
  <c r="L727" i="1"/>
  <c r="L725" i="1" s="1"/>
  <c r="J727" i="1"/>
  <c r="J725" i="1" s="1"/>
  <c r="F723" i="1"/>
  <c r="D726" i="1"/>
  <c r="L723" i="1" l="1"/>
  <c r="O726" i="1"/>
  <c r="L728" i="1"/>
  <c r="L726" i="1" s="1"/>
  <c r="J728" i="1"/>
  <c r="J726" i="1" s="1"/>
  <c r="J723" i="1"/>
  <c r="K726" i="1"/>
  <c r="X726" i="1"/>
  <c r="Y726" i="1"/>
  <c r="W726" i="1"/>
  <c r="V726" i="1"/>
  <c r="Q726" i="1"/>
  <c r="AA726" i="1"/>
  <c r="Z726" i="1"/>
  <c r="T726" i="1"/>
  <c r="M726" i="1"/>
  <c r="P726" i="1"/>
  <c r="R726" i="1"/>
  <c r="N726" i="1"/>
</calcChain>
</file>

<file path=xl/sharedStrings.xml><?xml version="1.0" encoding="utf-8"?>
<sst xmlns="http://schemas.openxmlformats.org/spreadsheetml/2006/main" count="287" uniqueCount="172">
  <si>
    <t>浮遊じん</t>
  </si>
  <si>
    <t>宮城県</t>
  </si>
  <si>
    <t>東北電力</t>
  </si>
  <si>
    <t>女川MS</t>
  </si>
  <si>
    <t>鮫浦MS</t>
  </si>
  <si>
    <t>塚浜MS</t>
  </si>
  <si>
    <t>前網MS</t>
  </si>
  <si>
    <t>寺間MS</t>
  </si>
  <si>
    <t>県</t>
  </si>
  <si>
    <t>電力</t>
  </si>
  <si>
    <t>Be-7</t>
  </si>
  <si>
    <t>K-40</t>
  </si>
  <si>
    <t>Cs-137</t>
  </si>
  <si>
    <t>回収日</t>
  </si>
  <si>
    <r>
      <t>pCi/m</t>
    </r>
    <r>
      <rPr>
        <vertAlign val="superscript"/>
        <sz val="9"/>
        <rFont val="Meiryo UI"/>
        <family val="3"/>
        <charset val="128"/>
      </rPr>
      <t>3</t>
    </r>
  </si>
  <si>
    <r>
      <t>pCi/m</t>
    </r>
    <r>
      <rPr>
        <vertAlign val="superscript"/>
        <sz val="9"/>
        <rFont val="Meiryo UI"/>
        <family val="3"/>
        <charset val="128"/>
      </rPr>
      <t>3</t>
    </r>
    <phoneticPr fontId="1"/>
  </si>
  <si>
    <t>Cs-134</t>
    <phoneticPr fontId="1"/>
  </si>
  <si>
    <t>最大値</t>
  </si>
  <si>
    <t>真の最小値</t>
    <rPh sb="0" eb="1">
      <t>シン</t>
    </rPh>
    <phoneticPr fontId="3"/>
  </si>
  <si>
    <t>平均</t>
  </si>
  <si>
    <t>個数</t>
    <rPh sb="0" eb="2">
      <t>コスウ</t>
    </rPh>
    <phoneticPr fontId="3"/>
  </si>
  <si>
    <t>環境放射線監視センター</t>
    <rPh sb="0" eb="2">
      <t>カンキョウ</t>
    </rPh>
    <rPh sb="2" eb="5">
      <t>ホウシャセン</t>
    </rPh>
    <rPh sb="5" eb="7">
      <t>カンシ</t>
    </rPh>
    <phoneticPr fontId="3"/>
  </si>
  <si>
    <t>原子力安全対策課</t>
    <rPh sb="0" eb="3">
      <t>ゲンシリョク</t>
    </rPh>
    <rPh sb="3" eb="5">
      <t>アンゼン</t>
    </rPh>
    <rPh sb="5" eb="7">
      <t>タイサク</t>
    </rPh>
    <rPh sb="7" eb="8">
      <t>カ</t>
    </rPh>
    <phoneticPr fontId="3"/>
  </si>
  <si>
    <t>放射能情報サイトみやぎ</t>
    <rPh sb="0" eb="3">
      <t>ホウシャノウ</t>
    </rPh>
    <rPh sb="3" eb="5">
      <t>ジョウホウ</t>
    </rPh>
    <phoneticPr fontId="3"/>
  </si>
  <si>
    <t>寄磯←鮫浦MS</t>
    <rPh sb="0" eb="1">
      <t>ヨリイソ</t>
    </rPh>
    <phoneticPr fontId="1"/>
  </si>
  <si>
    <t>'インストラクターのネタ帳 "http://www.relief.jp/itnote/archives/018407.php"</t>
  </si>
  <si>
    <t>'</t>
  </si>
  <si>
    <t>'選択したセル範囲に含まれる図形を削除するExcelマクロ</t>
  </si>
  <si>
    <t>'対象: Excel2003 , Excel2007, Excel2010, Excel2013</t>
  </si>
  <si>
    <t>'アクティブシート上の､グループ化された図形をグループ解除するマクロをご紹介しました｡</t>
  </si>
  <si>
    <t>'この記事を作成する工程で､英語圏の掲示板を眺めていたら､興味深い別のExcelマクロが紹介されているのに気付きました｡選択されているセル範囲の図形を削除するマクロです｡</t>
  </si>
  <si>
    <t>'ワークシート上の複数の図形を削除するには、［Shift］キーや［Ctrl］キーを押しっぱなしにして図形を一つずつクリックしていくか、［オブジェクトの選択］コマンドからマウスポインタを変更してドラッグする必要があります。</t>
  </si>
  <si>
    <t>'この作業を楽にしてくれるマクロです｡</t>
  </si>
  <si>
    <t>'この掲示板に書かれているマクロは確かに便利なのですが､図形の左上が選択されたセル範囲に含まれているときに削除が行われるという仕様です｡</t>
  </si>
  <si>
    <t>'図形の左上が選択されているセル範囲に含まれるよりも､図形の一部でも選択されたセル範囲に含まれているときに削除できるほうが､より便利だと感じたので､そんなマクロを作ってみました｡</t>
  </si>
  <si>
    <t>Sub 選択されているセル範囲内の図形を削除する()   '先ず削除したい図形のある範囲を指定しておく！</t>
  </si>
  <si>
    <t xml:space="preserve">  Dim shp As Shape</t>
  </si>
  <si>
    <t xml:space="preserve">  Dim rng_shp As Range</t>
  </si>
  <si>
    <t xml:space="preserve">   If TypeName(Selection) &lt;&gt; "Range" Then Exit Sub</t>
  </si>
  <si>
    <t xml:space="preserve">   For Each shp In ActiveSheet.Shapes</t>
  </si>
  <si>
    <t xml:space="preserve">     ''図形の配置されているセル範囲をオブジェクト変数にセット</t>
  </si>
  <si>
    <t xml:space="preserve">    Set rng_shp = Range(shp.TopLeftCell, shp.BottomRightCell)</t>
  </si>
  <si>
    <t xml:space="preserve">     ''図形の配置されているセル範囲と</t>
  </si>
  <si>
    <t xml:space="preserve">    ''選択されているセル範囲が重なっているときに図形を削除</t>
  </si>
  <si>
    <t xml:space="preserve">     If Not (Intersect(rng_shp, Selection) Is Nothing) Then</t>
  </si>
  <si>
    <t xml:space="preserve">      shp.Delete</t>
  </si>
  <si>
    <t xml:space="preserve">    End If</t>
  </si>
  <si>
    <t xml:space="preserve">   Next</t>
  </si>
  <si>
    <t>'End Sub</t>
  </si>
  <si>
    <t>'セル以外が選択されているときはエラーとなってしまうことがあるので､セルが選択されていないときはこのマクロを終了します｡</t>
  </si>
  <si>
    <t>'   If TypeName(Selection) &lt;&gt; "Range" Then Exit Sub</t>
  </si>
  <si>
    <t>'アクティブシート上の､すべての図形にループ処理を開始し､</t>
  </si>
  <si>
    <t>'   For Each shp In ActiveSheet.Shapes</t>
  </si>
  <si>
    <t>'図形の配置されている､セル範囲をオブジェクト変数にセットします｡</t>
  </si>
  <si>
    <t>'     Set rng_shp = Range(shp.TopLeftCell, shp.BottomRightCell)</t>
  </si>
  <si>
    <t>'オブジェクト変数にセットした '図形の配置されているセル範囲と、選択されているセル範囲が重なっているかをApplication.Intersectメソッドで調べ、</t>
  </si>
  <si>
    <t>'     If Not (Intersect(rng_shp, Selection) Is Nothing) Then</t>
  </si>
  <si>
    <t>'重なっているときにその図形を削除しています｡</t>
  </si>
  <si>
    <t>'       shp.Delete</t>
  </si>
  <si>
    <t>End Sub</t>
  </si>
  <si>
    <t>江島MS</t>
    <phoneticPr fontId="1"/>
  </si>
  <si>
    <t>：チェルノ事故日</t>
    <rPh sb="5" eb="7">
      <t>ジコ</t>
    </rPh>
    <rPh sb="7" eb="8">
      <t>ビ</t>
    </rPh>
    <phoneticPr fontId="1"/>
  </si>
  <si>
    <t>：福一事故日</t>
    <rPh sb="1" eb="2">
      <t>フク</t>
    </rPh>
    <rPh sb="2" eb="3">
      <t>イチ</t>
    </rPh>
    <rPh sb="3" eb="5">
      <t>ジコ</t>
    </rPh>
    <rPh sb="5" eb="6">
      <t>ビ</t>
    </rPh>
    <phoneticPr fontId="1"/>
  </si>
  <si>
    <t>物理崩壊</t>
    <rPh sb="0" eb="2">
      <t>ブツリ</t>
    </rPh>
    <phoneticPr fontId="3"/>
  </si>
  <si>
    <t>Cs137減衰</t>
    <rPh sb="5" eb="7">
      <t>ゲンスイ</t>
    </rPh>
    <phoneticPr fontId="3"/>
  </si>
  <si>
    <t>Cs134減衰</t>
    <rPh sb="5" eb="7">
      <t>ゲンスイ</t>
    </rPh>
    <phoneticPr fontId="3"/>
  </si>
  <si>
    <t>Be7崩壊</t>
    <rPh sb="3" eb="5">
      <t>ホウカイ</t>
    </rPh>
    <phoneticPr fontId="3"/>
  </si>
  <si>
    <t>K40崩壊</t>
    <rPh sb="3" eb="5">
      <t>ホウカイ</t>
    </rPh>
    <phoneticPr fontId="3"/>
  </si>
  <si>
    <t>Sr90崩壊</t>
    <rPh sb="4" eb="6">
      <t>ホウカイ</t>
    </rPh>
    <phoneticPr fontId="3"/>
  </si>
  <si>
    <t>I131崩壊</t>
    <rPh sb="4" eb="6">
      <t>ホウカイ</t>
    </rPh>
    <phoneticPr fontId="3"/>
  </si>
  <si>
    <t>ウォルフ黒点数(国立天文台)</t>
  </si>
  <si>
    <t>：調査開始日</t>
    <rPh sb="1" eb="3">
      <t>チョウサ</t>
    </rPh>
    <rPh sb="3" eb="5">
      <t>カイシ</t>
    </rPh>
    <rPh sb="5" eb="6">
      <t>ビ</t>
    </rPh>
    <phoneticPr fontId="1"/>
  </si>
  <si>
    <t>[=ND代替値]</t>
  </si>
  <si>
    <t>ND代替値</t>
    <phoneticPr fontId="3"/>
  </si>
  <si>
    <t>ND代替値の個数</t>
    <rPh sb="6" eb="8">
      <t>コスウ</t>
    </rPh>
    <phoneticPr fontId="3"/>
  </si>
  <si>
    <t>県回収日</t>
    <rPh sb="0" eb="1">
      <t>ケン</t>
    </rPh>
    <phoneticPr fontId="1"/>
  </si>
  <si>
    <t>電力回収日</t>
    <rPh sb="0" eb="2">
      <t>デンリョク</t>
    </rPh>
    <phoneticPr fontId="1"/>
  </si>
  <si>
    <t>Cs以外の対象核種(Mn-54､Co-58､Fe-59､Co-60)は原発事故直後以外､検出されなかったので作図しない｡</t>
    <rPh sb="34" eb="36">
      <t>ゲンパツ</t>
    </rPh>
    <rPh sb="36" eb="38">
      <t>ジコ</t>
    </rPh>
    <rPh sb="38" eb="40">
      <t>チョクゴ</t>
    </rPh>
    <rPh sb="40" eb="42">
      <t>イガイ</t>
    </rPh>
    <rPh sb="53" eb="55">
      <t>サクズ</t>
    </rPh>
    <phoneticPr fontId="3"/>
  </si>
  <si>
    <t>注9)</t>
  </si>
  <si>
    <t>h24.2.14以降､K-40･I-131が検出･未検出に拘らず測定した検体は迅速法､／(未測定)の場合は共沈法(あらめと海水)</t>
    <rPh sb="7" eb="9">
      <t>イコウ</t>
    </rPh>
    <phoneticPr fontId="3"/>
  </si>
  <si>
    <t>注8)</t>
  </si>
  <si>
    <t>Ge半導体検出器で分析する核種のうち､K-40とI-131は迅速法､それ以外は共沈法(あらめと海水)</t>
    <rPh sb="1" eb="4">
      <t>ハンドウタイ</t>
    </rPh>
    <rPh sb="4" eb="7">
      <t>ケンシュツキ</t>
    </rPh>
    <rPh sb="8" eb="10">
      <t>ブンセキ</t>
    </rPh>
    <rPh sb="12" eb="14">
      <t>カクシュ</t>
    </rPh>
    <rPh sb="29" eb="31">
      <t>ジンソク</t>
    </rPh>
    <rPh sb="31" eb="32">
      <t>ホウ</t>
    </rPh>
    <rPh sb="35" eb="37">
      <t>イガイ</t>
    </rPh>
    <rPh sb="38" eb="39">
      <t>キョウ</t>
    </rPh>
    <rPh sb="39" eb="40">
      <t>チン</t>
    </rPh>
    <rPh sb="40" eb="41">
      <t>ホウ</t>
    </rPh>
    <rPh sb="46" eb="48">
      <t>カイスイ</t>
    </rPh>
    <phoneticPr fontId="3"/>
  </si>
  <si>
    <t>注7)</t>
  </si>
  <si>
    <t>Sr-90は核実験由来と見なし､調査開始日から一貫して減衰させる</t>
    <rPh sb="6" eb="7">
      <t>カク</t>
    </rPh>
    <rPh sb="7" eb="9">
      <t>ジッケン</t>
    </rPh>
    <rPh sb="9" eb="11">
      <t>ユライ</t>
    </rPh>
    <rPh sb="12" eb="13">
      <t>ミ</t>
    </rPh>
    <rPh sb="16" eb="18">
      <t>チョウサ</t>
    </rPh>
    <rPh sb="18" eb="20">
      <t>カイシ</t>
    </rPh>
    <rPh sb="20" eb="21">
      <t>ビ</t>
    </rPh>
    <rPh sb="23" eb="25">
      <t>イッカン</t>
    </rPh>
    <rPh sb="27" eb="29">
      <t>ゲンスイ</t>
    </rPh>
    <phoneticPr fontId="3"/>
  </si>
  <si>
    <t>注6-6)</t>
  </si>
  <si>
    <t>K-40は超長半減期､Be-7は常時生成供給により一定放射能濃度レベルが保持されるので､減衰させない</t>
    <rPh sb="5" eb="6">
      <t>チョウ</t>
    </rPh>
    <rPh sb="6" eb="7">
      <t>チョウ</t>
    </rPh>
    <rPh sb="7" eb="10">
      <t>ハンゲンキ</t>
    </rPh>
    <rPh sb="16" eb="18">
      <t>ジョウジ</t>
    </rPh>
    <rPh sb="18" eb="20">
      <t>セイセイ</t>
    </rPh>
    <rPh sb="20" eb="22">
      <t>キョウキュウ</t>
    </rPh>
    <rPh sb="25" eb="27">
      <t>イッテイ</t>
    </rPh>
    <rPh sb="27" eb="30">
      <t>ホウシャノウ</t>
    </rPh>
    <rPh sb="30" eb="32">
      <t>ノウド</t>
    </rPh>
    <rPh sb="36" eb="38">
      <t>ホジ</t>
    </rPh>
    <rPh sb="44" eb="46">
      <t>ゲンスイ</t>
    </rPh>
    <phoneticPr fontId="3"/>
  </si>
  <si>
    <t>注6-5)</t>
  </si>
  <si>
    <t>人工核種Cs-134､Cs-137､H-3､I-131は地点ごとND代替値から物理減衰させ､事故後はリセットする(ND代替値に戻って減衰させる)｡</t>
    <rPh sb="0" eb="2">
      <t>ジンコウ</t>
    </rPh>
    <rPh sb="2" eb="4">
      <t>カクシュ</t>
    </rPh>
    <rPh sb="28" eb="30">
      <t>チテン</t>
    </rPh>
    <rPh sb="39" eb="41">
      <t>ブツリ</t>
    </rPh>
    <rPh sb="41" eb="43">
      <t>ゲンスイ</t>
    </rPh>
    <rPh sb="46" eb="49">
      <t>ジコゴ</t>
    </rPh>
    <rPh sb="63" eb="64">
      <t>モド</t>
    </rPh>
    <rPh sb="66" eb="68">
      <t>ゲンスイ</t>
    </rPh>
    <phoneticPr fontId="3"/>
  </si>
  <si>
    <t>注6-4)</t>
  </si>
  <si>
    <t>｢真の最小値｣とは､ND代替値を除いた最小値で計算式は=IF(R[-1]C&lt;&gt;"",SMALL(R[-45]C:R[-3]C,R[2]C+1),MIN(R[-45]C:R[-3]C))</t>
    <rPh sb="0" eb="2">
      <t>サイショウチ</t>
    </rPh>
    <rPh sb="15" eb="18">
      <t>サイショウチ</t>
    </rPh>
    <rPh sb="19" eb="21">
      <t>ケイサン</t>
    </rPh>
    <rPh sb="21" eb="22">
      <t>シキ</t>
    </rPh>
    <phoneticPr fontId="3"/>
  </si>
  <si>
    <t>注6-3)</t>
  </si>
  <si>
    <t>NDセル以外の最小値を目視で採取し､その1/2をND代替値と定義｡データ追加するたびに更新｡検出例数が稀なCs-134は､当面Cs-137のND代替値とする。</t>
    <rPh sb="0" eb="2">
      <t>イガイ</t>
    </rPh>
    <rPh sb="3" eb="6">
      <t>サイショウチ</t>
    </rPh>
    <rPh sb="7" eb="9">
      <t>モクシ</t>
    </rPh>
    <rPh sb="10" eb="12">
      <t>サイシュ</t>
    </rPh>
    <rPh sb="32" eb="34">
      <t>ツイカ</t>
    </rPh>
    <rPh sb="39" eb="41">
      <t>コウシン</t>
    </rPh>
    <phoneticPr fontId="3"/>
  </si>
  <si>
    <t>注6-2)</t>
  </si>
  <si>
    <t>NDのセルは表中で斜線記入し､グラフ表示の都合上､次のルールで作業した｡有意な数値だけの列､即ちNDと記入ない列は ｢ND代替値｣を／(スラッシュでなく斜線)とする</t>
    <rPh sb="6" eb="8">
      <t>ヒョウチュウ</t>
    </rPh>
    <rPh sb="18" eb="20">
      <t>ヒョウジ</t>
    </rPh>
    <rPh sb="21" eb="24">
      <t>ツゴウジョウ</t>
    </rPh>
    <phoneticPr fontId="3"/>
  </si>
  <si>
    <t>NDをグラフ表示する場合､"ND代替値"行に記入された当該列の数値に置き換える｡"ND代替値"の計算法は注6)参照｡</t>
    <rPh sb="6" eb="8">
      <t>ヒョウジ</t>
    </rPh>
    <rPh sb="10" eb="12">
      <t>バアイ</t>
    </rPh>
    <rPh sb="16" eb="18">
      <t>ダイガ</t>
    </rPh>
    <rPh sb="18" eb="19">
      <t>チ</t>
    </rPh>
    <rPh sb="20" eb="21">
      <t>ギョウ</t>
    </rPh>
    <rPh sb="22" eb="24">
      <t>キニュウ</t>
    </rPh>
    <rPh sb="27" eb="29">
      <t>トウガイ</t>
    </rPh>
    <rPh sb="29" eb="30">
      <t>レツ</t>
    </rPh>
    <rPh sb="31" eb="33">
      <t>スウチ</t>
    </rPh>
    <rPh sb="34" eb="35">
      <t>オ</t>
    </rPh>
    <rPh sb="36" eb="37">
      <t>カ</t>
    </rPh>
    <rPh sb="48" eb="51">
      <t>ケイサンホウ</t>
    </rPh>
    <rPh sb="52" eb="53">
      <t>チュウ</t>
    </rPh>
    <rPh sb="55" eb="57">
      <t>サンショウ</t>
    </rPh>
    <phoneticPr fontId="3"/>
  </si>
  <si>
    <t>注5)</t>
  </si>
  <si>
    <t>(　)は検出限界値未満だがスペクトルに光電ピークあり､NDは"(核種分析行ったが光電ピークなく)検出下限値未満"つまり"検出されず"､"不検出"を意味する｡</t>
    <rPh sb="32" eb="34">
      <t>カクシュ</t>
    </rPh>
    <rPh sb="34" eb="36">
      <t>ブンセキ</t>
    </rPh>
    <rPh sb="36" eb="37">
      <t>オコナ</t>
    </rPh>
    <rPh sb="48" eb="50">
      <t>ケンシュツ</t>
    </rPh>
    <rPh sb="50" eb="52">
      <t>カゲン</t>
    </rPh>
    <rPh sb="52" eb="53">
      <t>チ</t>
    </rPh>
    <rPh sb="53" eb="55">
      <t>ミマン</t>
    </rPh>
    <rPh sb="60" eb="62">
      <t>ケンシュツ</t>
    </rPh>
    <rPh sb="68" eb="69">
      <t>フ</t>
    </rPh>
    <rPh sb="69" eb="71">
      <t>ケンシュツ</t>
    </rPh>
    <rPh sb="73" eb="75">
      <t>イミ</t>
    </rPh>
    <phoneticPr fontId="3"/>
  </si>
  <si>
    <t>注4)</t>
  </si>
  <si>
    <r>
      <t>半減期はH-3/12.33年､Be-7/0.1459年､K-40/1.277x10</t>
    </r>
    <r>
      <rPr>
        <vertAlign val="superscript"/>
        <sz val="8.5"/>
        <color indexed="8"/>
        <rFont val="Meiryo UI"/>
        <family val="3"/>
        <charset val="128"/>
      </rPr>
      <t>9</t>
    </r>
    <r>
      <rPr>
        <sz val="8.5"/>
        <color indexed="8"/>
        <rFont val="Meiryo UI"/>
        <family val="3"/>
        <charset val="128"/>
      </rPr>
      <t>年､Sr-90/28.79年､I-131/0.02218年､Cs-134/2.062年､Cs-137/30.07年</t>
    </r>
    <rPh sb="26" eb="27">
      <t>ネン</t>
    </rPh>
    <rPh sb="70" eb="71">
      <t>ネン</t>
    </rPh>
    <phoneticPr fontId="3"/>
  </si>
  <si>
    <t>注3)</t>
  </si>
  <si>
    <t>注2)</t>
  </si>
  <si>
    <t>注1)</t>
    <phoneticPr fontId="3"/>
  </si>
  <si>
    <t>S62以前は1pCi/kg生=1/27Bq/kg生で換算｡チェルノブイリ事故(S61.4.26)によりS61.5～6はNb-95､Ru-103､Ru-106､Sb-125､Te-129m､Ce-141､Ce-144を検出｡</t>
    <phoneticPr fontId="3"/>
  </si>
  <si>
    <t>Be-7､K-40は天然核種､H-3は人工・天然核種､Cs-134､Cs-137､Sr-90は人工核種</t>
    <phoneticPr fontId="3"/>
  </si>
  <si>
    <t>注6-1)</t>
    <phoneticPr fontId="3"/>
  </si>
  <si>
    <t>Cs-137･Cs-134･H-3･I-131は次の重大事故まで物理減衰し､事故の都度リセットされ"ND代替値"に戻ると仮定</t>
  </si>
  <si>
    <t>h27.3(女川MS)テレメータ更新作業に伴う局舎停電によりダストサンプラー積算流量データの一部が損失し試料量が確定できないため欠測とした。なお､対象核種の光電ピークは確認できなかった。</t>
    <rPh sb="6" eb="8">
      <t>オナガワ</t>
    </rPh>
    <phoneticPr fontId="1"/>
  </si>
  <si>
    <t>h26.12月7日～22日(江島MS)設備の更新工事に伴い､採取していない。</t>
    <rPh sb="14" eb="16">
      <t>エノシマ</t>
    </rPh>
    <phoneticPr fontId="1"/>
  </si>
  <si>
    <t>h27.10月26日～11月9日(寺間MS)設備の更新工事に伴い､採取していない。</t>
    <rPh sb="17" eb="19">
      <t>テラマ</t>
    </rPh>
    <phoneticPr fontId="1"/>
  </si>
  <si>
    <t>h27.3月11日～17日(寄磯MS)機器の更新工事に伴い､までの間は採取していない。</t>
    <rPh sb="14" eb="16">
      <t>ヨリイソ</t>
    </rPh>
    <phoneticPr fontId="1"/>
  </si>
  <si>
    <t>h27.12月8日～10日(前網MS)設備の不具合(サンプルポンプ停止)に伴い､は採取していない。</t>
    <rPh sb="14" eb="15">
      <t>マエ</t>
    </rPh>
    <rPh sb="15" eb="16">
      <t>アミ</t>
    </rPh>
    <rPh sb="19" eb="21">
      <t>セツビ</t>
    </rPh>
    <rPh sb="22" eb="25">
      <t>フグアイ</t>
    </rPh>
    <rPh sb="33" eb="35">
      <t>テイシ</t>
    </rPh>
    <phoneticPr fontId="1"/>
  </si>
  <si>
    <t>h26年度､震災の影響により鮫浦MSで採取ができないため､寄磯MSで採取した。</t>
    <rPh sb="3" eb="5">
      <t>ネンド</t>
    </rPh>
    <phoneticPr fontId="1"/>
  </si>
  <si>
    <t>h24年度､ (鮫浦)震災の影響により鮫浦MSで採取ができないため,寄磯MSで採取を実施</t>
    <rPh sb="3" eb="5">
      <t>ネンド</t>
    </rPh>
    <rPh sb="8" eb="10">
      <t>サメノウラ</t>
    </rPh>
    <phoneticPr fontId="11"/>
  </si>
  <si>
    <t>h25.7 (寄磯)ろ紙の固定が不十分だったため,集じんできず欠測</t>
    <rPh sb="7" eb="9">
      <t>ヨリイソ</t>
    </rPh>
    <phoneticPr fontId="11"/>
  </si>
  <si>
    <t>h23､震災に伴う停電で､3/11以降は資料採取は未実施｡</t>
    <phoneticPr fontId="1"/>
  </si>
  <si>
    <t>h23､塚浜局3月分の試料回収は電源復旧後のH23.4.20に実施｡Cs-137(0.36)､Cs-134(0.035)検出され､福一事故の人工放射性核種が混付着したと推定し､参考値扱い｡</t>
    <phoneticPr fontId="1"/>
  </si>
  <si>
    <t>h23､3月分の試料回収は電源復旧後のH23.5.2に実施｡Cs-137(0.19)､Cs-134(0.016)検出され､福一事故の人工放射性核種が混付着したと推定し､参考値扱い｡</t>
    <phoneticPr fontId="1"/>
  </si>
  <si>
    <t>h23､震災に伴う停電で､3/11以降は資料採取は未実施(復旧日は局に異なる)</t>
    <rPh sb="29" eb="31">
      <t>フッキュウ</t>
    </rPh>
    <rPh sb="31" eb="32">
      <t>ヒ</t>
    </rPh>
    <rPh sb="33" eb="34">
      <t>キョク</t>
    </rPh>
    <rPh sb="35" eb="36">
      <t>コト</t>
    </rPh>
    <phoneticPr fontId="1"/>
  </si>
  <si>
    <t>h23､3月分の試料回収は電源復旧後のH23.9.29に実施｡Cs-137(0.0077)､Cs-134(0.0055)検出され､福一事故の人工放射性核種が混付着したと推定し､参考値扱い｡</t>
    <phoneticPr fontId="1"/>
  </si>
  <si>
    <t>h23､3月分の試料回収は電源復旧後のH23.6.20に実施｡Cs-137(0.481)､Cs-134(0.462)検出され､福一事故の人工放射性核種が混付着したと推定し､参考値扱い｡</t>
    <phoneticPr fontId="1"/>
  </si>
  <si>
    <t>h23､電源復旧塚浜局5.2前網4.20</t>
    <phoneticPr fontId="1"/>
  </si>
  <si>
    <t>h23､女川局の機器復旧9.29､10.29,11.18採取の2検体は日本分析センター測定</t>
    <phoneticPr fontId="1"/>
  </si>
  <si>
    <t>h23､震災の影響で鮫浦局に代わり寄磯局で採取､電源復旧4.22</t>
    <phoneticPr fontId="1"/>
  </si>
  <si>
    <t>h23､寄磯局23.4.22~6.13,~8.10,~10.14,~11.18,~12.15,~1.16,~2.15,~3.15､寄磯局6.13,8.10,10.14採取の3検体は日本分析センター測定</t>
    <phoneticPr fontId="1"/>
  </si>
  <si>
    <t>h23､塚浜局6.1採取検体からSb-125:0.040も検出､塚浜局8.1採取検体からSb-125:0.024も検出</t>
    <phoneticPr fontId="1"/>
  </si>
  <si>
    <t>h23､前網局5.2採取検体からSb-125:0.27も検出,前網局8.1採取検体からSb-125:0.031も検出</t>
    <phoneticPr fontId="1"/>
  </si>
  <si>
    <t>h23､江島局9.29電源復旧､採取期間H23.9.29~12.26,12.26~3.26</t>
    <phoneticPr fontId="1"/>
  </si>
  <si>
    <t>h23､寺間局6.20電源復旧,採取期間H23.6.20~6.27,~9.29,~12.26~3.26</t>
    <phoneticPr fontId="1"/>
  </si>
  <si>
    <t>h25.9 (女川)ろ紙の取り付け不良(表裏逆)により参考値扱いとしてカツコ［］書きで記す。採取2目後の9月26則ころ紙を正常な向きで取り付け直した。なお,取り付け直す前の表裏逆で集じかしたろ紙からは放射性物質は検出されなかった。</t>
    <rPh sb="7" eb="9">
      <t>オナガワ</t>
    </rPh>
    <phoneticPr fontId="1"/>
  </si>
  <si>
    <t>h25(女川)定期点検のため,11月26日9時20分～27日15時28分まで欠測</t>
    <phoneticPr fontId="1"/>
  </si>
  <si>
    <t>h26.12月1日～8日(塚浜MS)設備の更新工事に伴い､採取していない。</t>
    <rPh sb="13" eb="14">
      <t>ツカ</t>
    </rPh>
    <rPh sb="14" eb="15">
      <t>ハマ</t>
    </rPh>
    <phoneticPr fontId="1"/>
  </si>
  <si>
    <t>h28.12,寄磯MS：ダストサンプラーの集塵部より前に設置している流量計内部に一部のダストが付着し､試料が正常に捕集されなかったため参考値扱いとしてカツコ［］書きで記す。</t>
    <rPh sb="7" eb="9">
      <t>ヨリイソ</t>
    </rPh>
    <rPh sb="21" eb="23">
      <t>シュウジン</t>
    </rPh>
    <rPh sb="23" eb="24">
      <t>ブ</t>
    </rPh>
    <rPh sb="26" eb="27">
      <t>マエ</t>
    </rPh>
    <rPh sb="28" eb="30">
      <t>セッチ</t>
    </rPh>
    <rPh sb="34" eb="37">
      <t>リュウリョウケイ</t>
    </rPh>
    <rPh sb="37" eb="39">
      <t>ナイブ</t>
    </rPh>
    <rPh sb="40" eb="42">
      <t>イチブ</t>
    </rPh>
    <rPh sb="47" eb="49">
      <t>フチャク</t>
    </rPh>
    <rPh sb="51" eb="53">
      <t>シリョウ</t>
    </rPh>
    <rPh sb="54" eb="56">
      <t>セイジョウ</t>
    </rPh>
    <rPh sb="57" eb="59">
      <t>ホシュウ</t>
    </rPh>
    <phoneticPr fontId="1"/>
  </si>
  <si>
    <t>h3.10､鮫浦MS/H3.10ろ紙の装着不完全</t>
    <rPh sb="6" eb="8">
      <t>サメノウラ</t>
    </rPh>
    <rPh sb="17" eb="18">
      <t>シ</t>
    </rPh>
    <rPh sb="19" eb="21">
      <t>ソウチャク</t>
    </rPh>
    <rPh sb="21" eb="24">
      <t>フカンゼン</t>
    </rPh>
    <phoneticPr fontId="1"/>
  </si>
  <si>
    <t>h7.10､電力の全地点/計数誤差を考慮して､ろ紙のK-40を差引くと浮遊じんのK-40は検出限界未満となる</t>
    <rPh sb="6" eb="8">
      <t>デンリョク</t>
    </rPh>
    <rPh sb="9" eb="10">
      <t>ゼン</t>
    </rPh>
    <rPh sb="10" eb="12">
      <t>チテン</t>
    </rPh>
    <rPh sb="13" eb="15">
      <t>ケイスウ</t>
    </rPh>
    <rPh sb="15" eb="17">
      <t>ゴサ</t>
    </rPh>
    <rPh sb="18" eb="20">
      <t>コウリョ</t>
    </rPh>
    <rPh sb="24" eb="25">
      <t>シ</t>
    </rPh>
    <rPh sb="31" eb="33">
      <t>サシヒ</t>
    </rPh>
    <rPh sb="35" eb="37">
      <t>フユウ</t>
    </rPh>
    <rPh sb="45" eb="47">
      <t>ケンシュツ</t>
    </rPh>
    <rPh sb="47" eb="49">
      <t>ゲンカイ</t>
    </rPh>
    <rPh sb="49" eb="51">
      <t>ミマン</t>
    </rPh>
    <phoneticPr fontId="1"/>
  </si>
  <si>
    <t>h8､鮫浦MS/ダストサンプラー機器故障のためH9.2.28～3.12まで停止</t>
    <rPh sb="3" eb="5">
      <t>サメノウラ</t>
    </rPh>
    <rPh sb="16" eb="18">
      <t>キキ</t>
    </rPh>
    <rPh sb="18" eb="20">
      <t>コショウ</t>
    </rPh>
    <rPh sb="37" eb="39">
      <t>テイシ</t>
    </rPh>
    <phoneticPr fontId="1"/>
  </si>
  <si>
    <t>h11､前網MSではH11.4.17､ろ紙目詰まりのため試料採取できなかった｡</t>
    <rPh sb="4" eb="6">
      <t>マエアミ</t>
    </rPh>
    <rPh sb="20" eb="21">
      <t>シ</t>
    </rPh>
    <rPh sb="21" eb="23">
      <t>メヅ</t>
    </rPh>
    <rPh sb="28" eb="30">
      <t>シリョウ</t>
    </rPh>
    <rPh sb="30" eb="32">
      <t>サイシュ</t>
    </rPh>
    <phoneticPr fontId="1"/>
  </si>
  <si>
    <t>h11､女川MSではH11.5.28～31にかけて､ろ紙目詰まりのため試料採取できなかった｡</t>
    <rPh sb="4" eb="6">
      <t>オナガワ</t>
    </rPh>
    <rPh sb="27" eb="28">
      <t>シ</t>
    </rPh>
    <rPh sb="28" eb="30">
      <t>メヅ</t>
    </rPh>
    <rPh sb="35" eb="37">
      <t>シリョウ</t>
    </rPh>
    <rPh sb="37" eb="39">
      <t>サイシュ</t>
    </rPh>
    <phoneticPr fontId="1"/>
  </si>
  <si>
    <t>h12､塚浜MS･前網MS/ダストサンプラー更新工事のためH13年3月19日以降停止</t>
    <rPh sb="4" eb="6">
      <t>ツカハマ</t>
    </rPh>
    <rPh sb="9" eb="11">
      <t>マエアミ</t>
    </rPh>
    <rPh sb="22" eb="24">
      <t>コウシン</t>
    </rPh>
    <rPh sb="24" eb="26">
      <t>コウジ</t>
    </rPh>
    <rPh sb="32" eb="33">
      <t>ネン</t>
    </rPh>
    <rPh sb="38" eb="40">
      <t>イコウ</t>
    </rPh>
    <rPh sb="40" eb="42">
      <t>テイシ</t>
    </rPh>
    <phoneticPr fontId="1"/>
  </si>
  <si>
    <t>h12,寺間MS･江島MS/ダストサンプラー更新工事のためH13年3月23日以降停止</t>
    <rPh sb="4" eb="6">
      <t>テラマ</t>
    </rPh>
    <rPh sb="9" eb="11">
      <t>エノシマ</t>
    </rPh>
    <rPh sb="22" eb="24">
      <t>コウシン</t>
    </rPh>
    <rPh sb="24" eb="26">
      <t>コウジ</t>
    </rPh>
    <rPh sb="38" eb="40">
      <t>イコウ</t>
    </rPh>
    <rPh sb="40" eb="42">
      <t>テイシ</t>
    </rPh>
    <phoneticPr fontId="1"/>
  </si>
  <si>
    <t>S61.5,6月はCs-137,Nb-95,Ru103,Ru-106,Ag-110m,Te-129m,I-131,Cs-136,Ba-140,Ce-141を検出</t>
    <phoneticPr fontId="1"/>
  </si>
  <si>
    <t>S63.8女川MS･鮫浦MS/強い暴風雨によりフィルター部分まで雨水が浸入</t>
    <rPh sb="5" eb="7">
      <t>オンナガワ</t>
    </rPh>
    <rPh sb="10" eb="12">
      <t>サメノウラ</t>
    </rPh>
    <rPh sb="15" eb="16">
      <t>ツヨ</t>
    </rPh>
    <rPh sb="17" eb="20">
      <t>ボウフウウ</t>
    </rPh>
    <rPh sb="28" eb="30">
      <t>ブブン</t>
    </rPh>
    <rPh sb="32" eb="34">
      <t>アマミズ</t>
    </rPh>
    <rPh sb="35" eb="37">
      <t>シンニュウ</t>
    </rPh>
    <phoneticPr fontId="1"/>
  </si>
  <si>
    <t>旧単位のデータ</t>
    <rPh sb="0" eb="1">
      <t>キュウ</t>
    </rPh>
    <rPh sb="1" eb="3">
      <t>タンイ</t>
    </rPh>
    <phoneticPr fontId="1"/>
  </si>
  <si>
    <t>江島MS</t>
  </si>
  <si>
    <t>江島MS</t>
    <phoneticPr fontId="1"/>
  </si>
  <si>
    <t>単位：mBq/m3</t>
    <rPh sb="0" eb="2">
      <t>タンイ</t>
    </rPh>
    <phoneticPr fontId="3"/>
  </si>
  <si>
    <t>kmdみやぎ</t>
    <phoneticPr fontId="14"/>
  </si>
  <si>
    <t>H3崩壊</t>
    <phoneticPr fontId="3"/>
  </si>
  <si>
    <t>環境放射線
監視センター</t>
    <rPh sb="0" eb="2">
      <t>カンキョウ</t>
    </rPh>
    <rPh sb="2" eb="5">
      <t>ホウシャセン</t>
    </rPh>
    <rPh sb="6" eb="8">
      <t>カンシ</t>
    </rPh>
    <phoneticPr fontId="3"/>
  </si>
  <si>
    <t>放射能情報
サイトみやぎ</t>
    <rPh sb="0" eb="3">
      <t>ホウシャノウ</t>
    </rPh>
    <rPh sb="3" eb="5">
      <t>ジョウホウ</t>
    </rPh>
    <phoneticPr fontId="3"/>
  </si>
  <si>
    <t>kmdみやぎ</t>
    <phoneticPr fontId="3"/>
  </si>
  <si>
    <t>出典：女川原子力発電所環境放射能調査結果(各年度5号)､女川原子力発電所環境放射能及び温排水調査結果(各年度四半期ごと1～4号)</t>
    <rPh sb="0" eb="2">
      <t>シュッテン</t>
    </rPh>
    <rPh sb="28" eb="30">
      <t>オナガワ</t>
    </rPh>
    <rPh sb="30" eb="36">
      <t>ゲンシリョクハツデンショ</t>
    </rPh>
    <rPh sb="36" eb="38">
      <t>カンキョウ</t>
    </rPh>
    <rPh sb="38" eb="41">
      <t>ホウシャノウ</t>
    </rPh>
    <rPh sb="41" eb="42">
      <t>オヨ</t>
    </rPh>
    <rPh sb="43" eb="46">
      <t>オンハイスイ</t>
    </rPh>
    <rPh sb="46" eb="48">
      <t>チョウサ</t>
    </rPh>
    <rPh sb="48" eb="50">
      <t>ケッカ</t>
    </rPh>
    <rPh sb="51" eb="54">
      <t>カクネンド</t>
    </rPh>
    <rPh sb="54" eb="55">
      <t>シ</t>
    </rPh>
    <rPh sb="55" eb="57">
      <t>ハンキ</t>
    </rPh>
    <rPh sb="62" eb="63">
      <t>ゴウ</t>
    </rPh>
    <phoneticPr fontId="8"/>
  </si>
  <si>
    <t>(注1) Be-7とK-40は天然､Cs-134とCs-137は核実験と原発事故､I-131は原発事故と医療､Sr-90は核実験 由来</t>
    <rPh sb="1" eb="2">
      <t>チュウ</t>
    </rPh>
    <rPh sb="15" eb="17">
      <t>テンネン</t>
    </rPh>
    <rPh sb="32" eb="33">
      <t>カク</t>
    </rPh>
    <rPh sb="33" eb="35">
      <t>ジッケン</t>
    </rPh>
    <rPh sb="36" eb="38">
      <t>ゲンパツ</t>
    </rPh>
    <rPh sb="38" eb="40">
      <t>ジコ</t>
    </rPh>
    <rPh sb="52" eb="54">
      <t>イリョウ</t>
    </rPh>
    <rPh sb="61" eb="62">
      <t>カク</t>
    </rPh>
    <rPh sb="62" eb="64">
      <t>ジッケン</t>
    </rPh>
    <rPh sb="65" eb="67">
      <t>ユライ</t>
    </rPh>
    <phoneticPr fontId="3"/>
  </si>
  <si>
    <t>(注2-1) ND(検出されず)は､核種別･地点別の仮想値(過去最小値の1/2で求める"ND代替値")を設定｡Cs-137･Cs-134･H-3･I-131は次の重大事故まで物理減衰し､事故の都度リセットされ"ND代替値"に戻ると仮定</t>
    <rPh sb="1" eb="2">
      <t>チュウ</t>
    </rPh>
    <rPh sb="10" eb="12">
      <t>ケンシュツ</t>
    </rPh>
    <rPh sb="18" eb="20">
      <t>カクシュ</t>
    </rPh>
    <rPh sb="20" eb="21">
      <t>ベツ</t>
    </rPh>
    <rPh sb="22" eb="24">
      <t>チテン</t>
    </rPh>
    <rPh sb="24" eb="25">
      <t>ベツ</t>
    </rPh>
    <rPh sb="26" eb="28">
      <t>カソウ</t>
    </rPh>
    <rPh sb="28" eb="29">
      <t>チ</t>
    </rPh>
    <rPh sb="52" eb="54">
      <t>セッテイ</t>
    </rPh>
    <phoneticPr fontId="3"/>
  </si>
  <si>
    <t>(注2-2) K-40･Sr-90は全期間物理減衰し事故の都度リセットされない､Be-7は短半減期だが常時新生供給され全期間一定レベル保持</t>
    <rPh sb="1" eb="2">
      <t>チュウ</t>
    </rPh>
    <rPh sb="18" eb="21">
      <t>ゼンキカン</t>
    </rPh>
    <rPh sb="21" eb="23">
      <t>ブツリ</t>
    </rPh>
    <rPh sb="23" eb="25">
      <t>ゲンスイ</t>
    </rPh>
    <rPh sb="26" eb="28">
      <t>ジコ</t>
    </rPh>
    <rPh sb="29" eb="31">
      <t>ツド</t>
    </rPh>
    <rPh sb="45" eb="46">
      <t>タン</t>
    </rPh>
    <rPh sb="46" eb="49">
      <t>ハンゲンキ</t>
    </rPh>
    <rPh sb="51" eb="53">
      <t>ジョウジ</t>
    </rPh>
    <rPh sb="53" eb="55">
      <t>シンセイ</t>
    </rPh>
    <rPh sb="55" eb="57">
      <t>キョウキュウ</t>
    </rPh>
    <rPh sb="59" eb="62">
      <t>ゼンキカン</t>
    </rPh>
    <rPh sb="62" eb="64">
      <t>イッテイ</t>
    </rPh>
    <rPh sb="67" eb="69">
      <t>ホジ</t>
    </rPh>
    <phoneticPr fontId="3"/>
  </si>
  <si>
    <t>原子力
安全対策課</t>
    <rPh sb="0" eb="3">
      <t>ゲンシリョク</t>
    </rPh>
    <rPh sb="4" eb="6">
      <t>アンゼン</t>
    </rPh>
    <rPh sb="6" eb="8">
      <t>タイサク</t>
    </rPh>
    <rPh sb="8" eb="9">
      <t>カ</t>
    </rPh>
    <phoneticPr fontId="3"/>
  </si>
  <si>
    <t>注）－(検出限界未満､検出されず)と0を区別するため､K-40は0.0025と0.005と置換､Cs-137は0.001と0.002と置換</t>
    <rPh sb="4" eb="6">
      <t>ケンシュツ</t>
    </rPh>
    <rPh sb="6" eb="8">
      <t>ゲンカイ</t>
    </rPh>
    <rPh sb="8" eb="10">
      <t>ミマン</t>
    </rPh>
    <rPh sb="11" eb="13">
      <t>ケンシュツ</t>
    </rPh>
    <rPh sb="20" eb="22">
      <t>クベツ</t>
    </rPh>
    <rPh sb="45" eb="47">
      <t>チカン</t>
    </rPh>
    <rPh sb="67" eb="69">
      <t>チカン</t>
    </rPh>
    <phoneticPr fontId="1"/>
  </si>
  <si>
    <t>S38／大気･地下同数に､以降地下が主流に(仏･中は大気圏内を10年超継続)</t>
  </si>
  <si>
    <t>S48.7.5／中国15回核実験6/28､全国最高値(蔵王町)</t>
  </si>
  <si>
    <t>S54.3.28／スリーマイル事故(アメリカ)</t>
  </si>
  <si>
    <t>S55.10／最後の大気圏内核実験(中国)</t>
    <phoneticPr fontId="1"/>
  </si>
  <si>
    <t>S56.10／測定開始(県原子力センター)</t>
    <phoneticPr fontId="1"/>
  </si>
  <si>
    <t>S59.6.1／１号機営業運転(女川)</t>
    <phoneticPr fontId="1"/>
  </si>
  <si>
    <t>S61.4.26／チェルノブイリ事故(旧ソ連)</t>
    <phoneticPr fontId="1"/>
  </si>
  <si>
    <t>H7.7.28／２号機営業運転(女川)</t>
    <phoneticPr fontId="1"/>
  </si>
  <si>
    <t>H7.12.8／もんじゅNa漏洩事故(敦賀市)</t>
    <phoneticPr fontId="1"/>
  </si>
  <si>
    <t>H11.9.30／JCO臨界事故(東海村)</t>
    <phoneticPr fontId="1"/>
  </si>
  <si>
    <t>H14.1.30／３号機営業運転(女川)</t>
    <phoneticPr fontId="1"/>
  </si>
  <si>
    <t>H19.716／中越沖地震(柏崎刈羽原発事故)</t>
    <phoneticPr fontId="1"/>
  </si>
  <si>
    <t>H23.3.11／東日本大震災･東京電力福島第1原発事故</t>
    <phoneticPr fontId="1"/>
  </si>
  <si>
    <t>：チェルノ事故日(事故日Cb)s61.4.26</t>
    <rPh sb="5" eb="7">
      <t>ジコ</t>
    </rPh>
    <rPh sb="7" eb="8">
      <t>ビ</t>
    </rPh>
    <rPh sb="9" eb="11">
      <t>ジコ</t>
    </rPh>
    <rPh sb="11" eb="12">
      <t>ビ</t>
    </rPh>
    <phoneticPr fontId="26"/>
  </si>
  <si>
    <t>：福一事故日(事故日Fk)h23.3.11</t>
    <rPh sb="1" eb="2">
      <t>フク</t>
    </rPh>
    <rPh sb="2" eb="3">
      <t>イチ</t>
    </rPh>
    <rPh sb="3" eb="5">
      <t>ジコ</t>
    </rPh>
    <rPh sb="5" eb="6">
      <t>ビ</t>
    </rPh>
    <phoneticPr fontId="26"/>
  </si>
  <si>
    <t>：調査開始日s56.10.30</t>
    <rPh sb="1" eb="3">
      <t>チョウサ</t>
    </rPh>
    <rPh sb="3" eb="5">
      <t>カイシ</t>
    </rPh>
    <rPh sb="5" eb="6">
      <t>ビ</t>
    </rPh>
    <phoneticPr fontId="26"/>
  </si>
</sst>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76" formatCode="0.0"/>
    <numFmt numFmtId="177" formatCode="0.000"/>
    <numFmt numFmtId="178" formatCode="0.00_);[Red]\(0.00\)"/>
    <numFmt numFmtId="179" formatCode="0.000_);[Red]\(0.000\)"/>
    <numFmt numFmtId="180" formatCode="&quot;(&quot;0.00&quot;)&quot;"/>
    <numFmt numFmtId="181" formatCode="[$-411]ge"/>
    <numFmt numFmtId="182" formatCode="[$-411]gee\.mm\.dd"/>
    <numFmt numFmtId="183" formatCode=".0000"/>
    <numFmt numFmtId="184" formatCode="0.0;&quot;△ &quot;0.0"/>
    <numFmt numFmtId="185" formatCode="0.E+00"/>
    <numFmt numFmtId="186" formatCode="[$-411]ge\.m\.d;@"/>
    <numFmt numFmtId="187" formatCode="0.000;&quot;△ &quot;0.000"/>
    <numFmt numFmtId="188" formatCode=".000"/>
    <numFmt numFmtId="189" formatCode="&quot;(&quot;0.000&quot;)&quot;"/>
  </numFmts>
  <fonts count="27" x14ac:knownFonts="1">
    <font>
      <sz val="14"/>
      <name val="ＭＳ 明朝"/>
      <family val="1"/>
      <charset val="128"/>
    </font>
    <font>
      <sz val="7"/>
      <name val="ＭＳ Ｐ明朝"/>
      <family val="1"/>
      <charset val="128"/>
    </font>
    <font>
      <u/>
      <sz val="14"/>
      <color indexed="12"/>
      <name val="ＭＳ 明朝"/>
      <family val="1"/>
      <charset val="128"/>
    </font>
    <font>
      <sz val="7"/>
      <name val="ＭＳ 明朝"/>
      <family val="1"/>
      <charset val="128"/>
    </font>
    <font>
      <b/>
      <sz val="10"/>
      <name val="Meiryo UI"/>
      <family val="3"/>
      <charset val="128"/>
    </font>
    <font>
      <sz val="9"/>
      <name val="Meiryo UI"/>
      <family val="3"/>
      <charset val="128"/>
    </font>
    <font>
      <vertAlign val="superscript"/>
      <sz val="9"/>
      <name val="Meiryo UI"/>
      <family val="3"/>
      <charset val="128"/>
    </font>
    <font>
      <sz val="9"/>
      <color indexed="8"/>
      <name val="Meiryo UI"/>
      <family val="3"/>
      <charset val="128"/>
    </font>
    <font>
      <sz val="14"/>
      <name val="Meiryo UI"/>
      <family val="3"/>
      <charset val="128"/>
    </font>
    <font>
      <sz val="8"/>
      <name val="Meiryo UI"/>
      <family val="3"/>
      <charset val="128"/>
    </font>
    <font>
      <sz val="10"/>
      <name val="Meiryo UI"/>
      <family val="3"/>
      <charset val="128"/>
    </font>
    <font>
      <sz val="6"/>
      <name val="ＭＳ Ｐゴシック"/>
      <family val="3"/>
      <charset val="128"/>
    </font>
    <font>
      <sz val="8.5"/>
      <color indexed="8"/>
      <name val="Meiryo UI"/>
      <family val="3"/>
      <charset val="128"/>
    </font>
    <font>
      <vertAlign val="superscript"/>
      <sz val="8.5"/>
      <color indexed="8"/>
      <name val="Meiryo UI"/>
      <family val="3"/>
      <charset val="128"/>
    </font>
    <font>
      <sz val="7"/>
      <name val="ＭＳ Ｐゴシック"/>
      <family val="3"/>
      <charset val="128"/>
    </font>
    <font>
      <sz val="9"/>
      <name val="Meiryo UI"/>
      <family val="3"/>
      <charset val="128"/>
    </font>
    <font>
      <sz val="7"/>
      <name val="Meiryo UI"/>
      <family val="3"/>
      <charset val="128"/>
    </font>
    <font>
      <sz val="7.5"/>
      <name val="Meiryo UI"/>
      <family val="3"/>
      <charset val="128"/>
    </font>
    <font>
      <b/>
      <sz val="9"/>
      <color rgb="FF0070C0"/>
      <name val="Meiryo UI"/>
      <family val="3"/>
      <charset val="128"/>
    </font>
    <font>
      <b/>
      <sz val="14"/>
      <name val="Meiryo UI"/>
      <family val="3"/>
      <charset val="128"/>
    </font>
    <font>
      <u/>
      <sz val="9"/>
      <color indexed="12"/>
      <name val="Meiryo UI"/>
      <family val="3"/>
      <charset val="128"/>
    </font>
    <font>
      <b/>
      <sz val="9"/>
      <color rgb="FF00B0F0"/>
      <name val="Meiryo UI"/>
      <family val="3"/>
      <charset val="128"/>
    </font>
    <font>
      <sz val="8.5"/>
      <name val="Meiryo UI"/>
      <family val="3"/>
      <charset val="128"/>
    </font>
    <font>
      <u/>
      <sz val="9"/>
      <name val="Meiryo UI"/>
      <family val="3"/>
      <charset val="128"/>
    </font>
    <font>
      <sz val="16"/>
      <name val="Meiryo UI"/>
      <family val="3"/>
      <charset val="128"/>
    </font>
    <font>
      <sz val="14"/>
      <color rgb="FF0070C0"/>
      <name val="ＭＳ 明朝"/>
      <family val="1"/>
      <charset val="128"/>
    </font>
    <font>
      <sz val="9"/>
      <color rgb="FF9C0006"/>
      <name val="Meiryo UI"/>
      <family val="2"/>
      <charset val="128"/>
    </font>
  </fonts>
  <fills count="15">
    <fill>
      <patternFill patternType="none"/>
    </fill>
    <fill>
      <patternFill patternType="gray125"/>
    </fill>
    <fill>
      <patternFill patternType="solid">
        <fgColor indexed="26"/>
        <bgColor indexed="64"/>
      </patternFill>
    </fill>
    <fill>
      <patternFill patternType="solid">
        <fgColor indexed="13"/>
        <bgColor indexed="64"/>
      </patternFill>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solid">
        <fgColor rgb="FFFFFFCC"/>
        <bgColor indexed="64"/>
      </patternFill>
    </fill>
    <fill>
      <patternFill patternType="solid">
        <fgColor rgb="FFCCFFCC"/>
        <bgColor indexed="64"/>
      </patternFill>
    </fill>
    <fill>
      <patternFill patternType="solid">
        <fgColor theme="9" tint="0.79998168889431442"/>
        <bgColor indexed="64"/>
      </patternFill>
    </fill>
    <fill>
      <patternFill patternType="solid">
        <fgColor theme="9" tint="0.599963377788628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5" tint="0.79998168889431442"/>
        <bgColor indexed="64"/>
      </patternFill>
    </fill>
  </fills>
  <borders count="9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right style="thin">
        <color indexed="64"/>
      </right>
      <top/>
      <bottom style="medium">
        <color indexed="64"/>
      </bottom>
      <diagonal/>
    </border>
    <border>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right/>
      <top style="thin">
        <color auto="1"/>
      </top>
      <bottom style="thin">
        <color indexed="64"/>
      </bottom>
      <diagonal/>
    </border>
    <border>
      <left/>
      <right style="thin">
        <color auto="1"/>
      </right>
      <top style="double">
        <color indexed="64"/>
      </top>
      <bottom/>
      <diagonal/>
    </border>
    <border>
      <left/>
      <right style="hair">
        <color indexed="64"/>
      </right>
      <top style="thin">
        <color auto="1"/>
      </top>
      <bottom style="thin">
        <color indexed="64"/>
      </bottom>
      <diagonal/>
    </border>
    <border>
      <left style="thin">
        <color auto="1"/>
      </left>
      <right style="thin">
        <color indexed="64"/>
      </right>
      <top style="double">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right style="hair">
        <color indexed="64"/>
      </right>
      <top/>
      <bottom/>
      <diagonal/>
    </border>
    <border>
      <left style="hair">
        <color indexed="64"/>
      </left>
      <right style="hair">
        <color indexed="64"/>
      </right>
      <top/>
      <bottom/>
      <diagonal/>
    </border>
    <border>
      <left/>
      <right style="hair">
        <color indexed="64"/>
      </right>
      <top style="double">
        <color indexed="64"/>
      </top>
      <bottom/>
      <diagonal/>
    </border>
    <border>
      <left style="hair">
        <color indexed="64"/>
      </left>
      <right style="hair">
        <color indexed="64"/>
      </right>
      <top style="double">
        <color indexed="64"/>
      </top>
      <bottom/>
      <diagonal/>
    </border>
    <border diagonalUp="1">
      <left/>
      <right style="hair">
        <color indexed="64"/>
      </right>
      <top/>
      <bottom/>
      <diagonal style="thin">
        <color indexed="64"/>
      </diagonal>
    </border>
    <border diagonalUp="1">
      <left style="hair">
        <color indexed="64"/>
      </left>
      <right style="hair">
        <color indexed="64"/>
      </right>
      <top/>
      <bottom/>
      <diagonal style="thin">
        <color indexed="64"/>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diagonalUp="1">
      <left style="thin">
        <color indexed="64"/>
      </left>
      <right style="hair">
        <color indexed="64"/>
      </right>
      <top style="hair">
        <color indexed="64"/>
      </top>
      <bottom style="thin">
        <color indexed="64"/>
      </bottom>
      <diagonal style="hair">
        <color indexed="64"/>
      </diagonal>
    </border>
    <border diagonalUp="1">
      <left style="hair">
        <color indexed="64"/>
      </left>
      <right style="hair">
        <color indexed="64"/>
      </right>
      <top style="hair">
        <color indexed="64"/>
      </top>
      <bottom style="thin">
        <color indexed="64"/>
      </bottom>
      <diagonal style="hair">
        <color indexed="64"/>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diagonalUp="1">
      <left style="hair">
        <color indexed="64"/>
      </left>
      <right style="hair">
        <color indexed="64"/>
      </right>
      <top/>
      <bottom style="hair">
        <color indexed="64"/>
      </bottom>
      <diagonal style="hair">
        <color indexed="64"/>
      </diagonal>
    </border>
    <border diagonalUp="1">
      <left/>
      <right style="hair">
        <color indexed="64"/>
      </right>
      <top/>
      <bottom style="hair">
        <color indexed="64"/>
      </bottom>
      <diagonal style="thin">
        <color auto="1"/>
      </diagonal>
    </border>
    <border diagonalUp="1">
      <left style="hair">
        <color indexed="64"/>
      </left>
      <right style="hair">
        <color indexed="64"/>
      </right>
      <top/>
      <bottom style="hair">
        <color indexed="64"/>
      </bottom>
      <diagonal style="thin">
        <color indexed="64"/>
      </diagonal>
    </border>
    <border>
      <left style="thin">
        <color indexed="64"/>
      </left>
      <right style="thin">
        <color indexed="64"/>
      </right>
      <top style="thin">
        <color indexed="64"/>
      </top>
      <bottom style="hair">
        <color indexed="64"/>
      </bottom>
      <diagonal/>
    </border>
    <border>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diagonalUp="1">
      <left/>
      <right style="hair">
        <color indexed="64"/>
      </right>
      <top style="hair">
        <color indexed="64"/>
      </top>
      <bottom style="hair">
        <color indexed="64"/>
      </bottom>
      <diagonal style="hair">
        <color indexed="64"/>
      </diagonal>
    </border>
    <border diagonalUp="1">
      <left style="hair">
        <color indexed="64"/>
      </left>
      <right style="hair">
        <color indexed="64"/>
      </right>
      <top style="hair">
        <color indexed="64"/>
      </top>
      <bottom style="hair">
        <color indexed="64"/>
      </bottom>
      <diagonal style="hair">
        <color indexed="64"/>
      </diagonal>
    </border>
    <border diagonalUp="1">
      <left/>
      <right style="hair">
        <color indexed="64"/>
      </right>
      <top style="hair">
        <color indexed="64"/>
      </top>
      <bottom style="hair">
        <color indexed="64"/>
      </bottom>
      <diagonal style="thin">
        <color auto="1"/>
      </diagonal>
    </border>
    <border diagonalUp="1">
      <left style="hair">
        <color indexed="64"/>
      </left>
      <right style="hair">
        <color indexed="64"/>
      </right>
      <top style="hair">
        <color indexed="64"/>
      </top>
      <bottom style="hair">
        <color indexed="64"/>
      </bottom>
      <diagonal style="thin">
        <color indexed="64"/>
      </diagonal>
    </border>
    <border>
      <left style="thin">
        <color indexed="64"/>
      </left>
      <right style="hair">
        <color indexed="64"/>
      </right>
      <top style="hair">
        <color indexed="64"/>
      </top>
      <bottom style="hair">
        <color indexed="64"/>
      </bottom>
      <diagonal/>
    </border>
    <border diagonalUp="1">
      <left style="thin">
        <color indexed="64"/>
      </left>
      <right style="hair">
        <color indexed="64"/>
      </right>
      <top/>
      <bottom style="hair">
        <color indexed="64"/>
      </bottom>
      <diagonal style="hair">
        <color indexed="64"/>
      </diagonal>
    </border>
    <border>
      <left style="thin">
        <color indexed="64"/>
      </left>
      <right style="hair">
        <color indexed="64"/>
      </right>
      <top/>
      <bottom style="hair">
        <color indexed="64"/>
      </bottom>
      <diagonal/>
    </border>
    <border diagonalUp="1">
      <left/>
      <right style="thin">
        <color indexed="64"/>
      </right>
      <top style="hair">
        <color indexed="64"/>
      </top>
      <bottom style="hair">
        <color indexed="64"/>
      </bottom>
      <diagonal style="thin">
        <color auto="1"/>
      </diagonal>
    </border>
    <border diagonalUp="1">
      <left style="thin">
        <color indexed="64"/>
      </left>
      <right style="hair">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style="hair">
        <color indexed="64"/>
      </right>
      <top style="hair">
        <color indexed="64"/>
      </top>
      <bottom style="thin">
        <color indexed="64"/>
      </bottom>
      <diagonal style="thin">
        <color indexed="64"/>
      </diagonal>
    </border>
    <border>
      <left style="thin">
        <color indexed="64"/>
      </left>
      <right style="hair">
        <color indexed="64"/>
      </right>
      <top style="hair">
        <color indexed="64"/>
      </top>
      <bottom style="thin">
        <color indexed="64"/>
      </bottom>
      <diagonal/>
    </border>
    <border diagonalUp="1">
      <left/>
      <right style="hair">
        <color indexed="64"/>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auto="1"/>
      </diagonal>
    </border>
    <border>
      <left/>
      <right/>
      <top/>
      <bottom style="slantDashDot">
        <color auto="1"/>
      </bottom>
      <diagonal/>
    </border>
    <border>
      <left style="thin">
        <color indexed="64"/>
      </left>
      <right style="thin">
        <color indexed="64"/>
      </right>
      <top style="hair">
        <color indexed="64"/>
      </top>
      <bottom style="slantDashDot">
        <color auto="1"/>
      </bottom>
      <diagonal/>
    </border>
    <border>
      <left/>
      <right style="thin">
        <color indexed="64"/>
      </right>
      <top style="hair">
        <color indexed="64"/>
      </top>
      <bottom style="slantDashDot">
        <color auto="1"/>
      </bottom>
      <diagonal/>
    </border>
    <border>
      <left style="hair">
        <color indexed="64"/>
      </left>
      <right style="hair">
        <color indexed="64"/>
      </right>
      <top style="hair">
        <color indexed="64"/>
      </top>
      <bottom style="slantDashDot">
        <color auto="1"/>
      </bottom>
      <diagonal/>
    </border>
    <border>
      <left style="thin">
        <color indexed="64"/>
      </left>
      <right style="hair">
        <color indexed="64"/>
      </right>
      <top style="hair">
        <color indexed="64"/>
      </top>
      <bottom style="slantDashDot">
        <color auto="1"/>
      </bottom>
      <diagonal/>
    </border>
    <border>
      <left style="hair">
        <color indexed="64"/>
      </left>
      <right style="thin">
        <color indexed="64"/>
      </right>
      <top style="double">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diagonalUp="1">
      <left/>
      <right style="hair">
        <color indexed="64"/>
      </right>
      <top/>
      <bottom style="hair">
        <color indexed="64"/>
      </bottom>
      <diagonal style="hair">
        <color indexed="64"/>
      </diagonal>
    </border>
    <border diagonalUp="1">
      <left/>
      <right style="hair">
        <color indexed="64"/>
      </right>
      <top style="hair">
        <color indexed="64"/>
      </top>
      <bottom style="thin">
        <color indexed="64"/>
      </bottom>
      <diagonal style="hair">
        <color indexed="64"/>
      </diagonal>
    </border>
    <border diagonalUp="1">
      <left/>
      <right style="hair">
        <color indexed="64"/>
      </right>
      <top style="thin">
        <color indexed="64"/>
      </top>
      <bottom style="hair">
        <color indexed="64"/>
      </bottom>
      <diagonal style="thin">
        <color auto="1"/>
      </diagonal>
    </border>
    <border diagonalUp="1">
      <left/>
      <right style="thin">
        <color indexed="64"/>
      </right>
      <top/>
      <bottom/>
      <diagonal style="thin">
        <color indexed="64"/>
      </diagonal>
    </border>
    <border diagonalUp="1">
      <left style="hair">
        <color indexed="64"/>
      </left>
      <right style="thin">
        <color indexed="64"/>
      </right>
      <top style="hair">
        <color indexed="64"/>
      </top>
      <bottom style="hair">
        <color indexed="64"/>
      </bottom>
      <diagonal style="hair">
        <color indexed="64"/>
      </diagonal>
    </border>
    <border diagonalUp="1">
      <left style="hair">
        <color indexed="64"/>
      </left>
      <right style="thin">
        <color indexed="64"/>
      </right>
      <top style="hair">
        <color indexed="64"/>
      </top>
      <bottom style="thin">
        <color indexed="64"/>
      </bottom>
      <diagonal style="hair">
        <color indexed="64"/>
      </diagonal>
    </border>
    <border diagonalUp="1">
      <left/>
      <right style="thin">
        <color indexed="64"/>
      </right>
      <top style="hair">
        <color indexed="64"/>
      </top>
      <bottom style="thin">
        <color indexed="64"/>
      </bottom>
      <diagonal style="hair">
        <color indexed="64"/>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right style="thin">
        <color indexed="64"/>
      </right>
      <top style="hair">
        <color indexed="64"/>
      </top>
      <bottom style="hair">
        <color indexed="64"/>
      </bottom>
      <diagonal style="hair">
        <color indexed="64"/>
      </diagonal>
    </border>
    <border diagonalUp="1">
      <left style="thin">
        <color indexed="64"/>
      </left>
      <right style="thin">
        <color indexed="64"/>
      </right>
      <top style="hair">
        <color indexed="64"/>
      </top>
      <bottom style="thin">
        <color indexed="64"/>
      </bottom>
      <diagonal style="hair">
        <color indexed="64"/>
      </diagonal>
    </border>
    <border>
      <left/>
      <right style="thin">
        <color indexed="64"/>
      </right>
      <top/>
      <bottom style="double">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diagonal/>
    </border>
    <border>
      <left/>
      <right style="hair">
        <color indexed="64"/>
      </right>
      <top style="hair">
        <color indexed="64"/>
      </top>
      <bottom style="slantDashDot">
        <color auto="1"/>
      </bottom>
      <diagonal/>
    </border>
    <border>
      <left style="hair">
        <color indexed="64"/>
      </left>
      <right style="hair">
        <color indexed="64"/>
      </right>
      <top/>
      <bottom style="slantDashDot">
        <color auto="1"/>
      </bottom>
      <diagonal/>
    </border>
    <border>
      <left/>
      <right/>
      <top style="hair">
        <color indexed="64"/>
      </top>
      <bottom style="slantDashDot">
        <color auto="1"/>
      </bottom>
      <diagonal/>
    </border>
    <border diagonalUp="1">
      <left style="thin">
        <color indexed="64"/>
      </left>
      <right style="hair">
        <color indexed="64"/>
      </right>
      <top style="thin">
        <color indexed="64"/>
      </top>
      <bottom style="hair">
        <color indexed="64"/>
      </bottom>
      <diagonal style="thin">
        <color auto="1"/>
      </diagonal>
    </border>
    <border diagonalUp="1">
      <left style="hair">
        <color indexed="64"/>
      </left>
      <right style="hair">
        <color indexed="64"/>
      </right>
      <top style="thin">
        <color indexed="64"/>
      </top>
      <bottom style="hair">
        <color indexed="64"/>
      </bottom>
      <diagonal style="thin">
        <color auto="1"/>
      </diagonal>
    </border>
    <border>
      <left/>
      <right style="thin">
        <color indexed="64"/>
      </right>
      <top style="thin">
        <color indexed="64"/>
      </top>
      <bottom style="hair">
        <color indexed="64"/>
      </bottom>
      <diagonal/>
    </border>
    <border>
      <left style="thin">
        <color indexed="64"/>
      </left>
      <right style="thin">
        <color indexed="64"/>
      </right>
      <top/>
      <bottom style="slantDashDot">
        <color auto="1"/>
      </bottom>
      <diagonal/>
    </border>
    <border>
      <left/>
      <right style="thin">
        <color indexed="64"/>
      </right>
      <top/>
      <bottom style="slantDashDot">
        <color auto="1"/>
      </bottom>
      <diagonal/>
    </border>
    <border>
      <left/>
      <right style="hair">
        <color indexed="64"/>
      </right>
      <top/>
      <bottom style="slantDashDot">
        <color auto="1"/>
      </bottom>
      <diagonal/>
    </border>
    <border>
      <left style="thin">
        <color indexed="64"/>
      </left>
      <right style="hair">
        <color indexed="64"/>
      </right>
      <top/>
      <bottom style="slantDashDot">
        <color auto="1"/>
      </bottom>
      <diagonal/>
    </border>
    <border diagonalUp="1">
      <left style="thin">
        <color indexed="64"/>
      </left>
      <right style="hair">
        <color indexed="64"/>
      </right>
      <top style="thin">
        <color indexed="64"/>
      </top>
      <bottom style="hair">
        <color indexed="64"/>
      </bottom>
      <diagonal style="hair">
        <color indexed="64"/>
      </diagonal>
    </border>
    <border diagonalUp="1">
      <left style="hair">
        <color indexed="64"/>
      </left>
      <right style="hair">
        <color indexed="64"/>
      </right>
      <top style="thin">
        <color indexed="64"/>
      </top>
      <bottom style="hair">
        <color indexed="64"/>
      </bottom>
      <diagonal style="hair">
        <color indexed="64"/>
      </diagonal>
    </border>
  </borders>
  <cellStyleXfs count="2">
    <xf numFmtId="0" fontId="0" fillId="0" borderId="0"/>
    <xf numFmtId="0" fontId="2" fillId="0" borderId="0" applyNumberFormat="0" applyFill="0" applyBorder="0" applyAlignment="0" applyProtection="0">
      <alignment vertical="top"/>
      <protection locked="0"/>
    </xf>
  </cellStyleXfs>
  <cellXfs count="457">
    <xf numFmtId="0" fontId="0" fillId="0" borderId="0" xfId="0"/>
    <xf numFmtId="57" fontId="4" fillId="0" borderId="0" xfId="0" applyNumberFormat="1" applyFont="1" applyAlignment="1">
      <alignment horizontal="left" vertical="center"/>
    </xf>
    <xf numFmtId="57" fontId="5" fillId="0" borderId="0" xfId="0" applyNumberFormat="1" applyFont="1" applyAlignment="1">
      <alignment horizontal="center" vertical="center"/>
    </xf>
    <xf numFmtId="178" fontId="5" fillId="0" borderId="0" xfId="0" applyNumberFormat="1" applyFont="1" applyAlignment="1">
      <alignment vertical="center"/>
    </xf>
    <xf numFmtId="178" fontId="5" fillId="0" borderId="0" xfId="0" applyNumberFormat="1" applyFont="1" applyFill="1" applyAlignment="1">
      <alignment vertical="center"/>
    </xf>
    <xf numFmtId="0" fontId="5" fillId="0" borderId="0" xfId="0" applyFont="1" applyAlignment="1">
      <alignment vertical="center"/>
    </xf>
    <xf numFmtId="179" fontId="5" fillId="0" borderId="0" xfId="0" applyNumberFormat="1" applyFont="1" applyAlignment="1">
      <alignment vertical="center"/>
    </xf>
    <xf numFmtId="179" fontId="5" fillId="0" borderId="0" xfId="0" applyNumberFormat="1" applyFont="1" applyFill="1" applyAlignment="1">
      <alignment vertical="center"/>
    </xf>
    <xf numFmtId="57" fontId="5" fillId="2" borderId="2" xfId="0" applyNumberFormat="1" applyFont="1" applyFill="1" applyBorder="1" applyAlignment="1" applyProtection="1">
      <alignment horizontal="center" vertical="center"/>
    </xf>
    <xf numFmtId="57" fontId="5" fillId="2" borderId="5" xfId="0" applyNumberFormat="1" applyFont="1" applyFill="1" applyBorder="1" applyAlignment="1" applyProtection="1">
      <alignment horizontal="center" vertical="center"/>
    </xf>
    <xf numFmtId="57" fontId="5" fillId="2" borderId="6" xfId="0" applyNumberFormat="1" applyFont="1" applyFill="1" applyBorder="1" applyAlignment="1">
      <alignment horizontal="center" vertical="center"/>
    </xf>
    <xf numFmtId="178" fontId="5" fillId="2" borderId="7" xfId="0" applyNumberFormat="1" applyFont="1" applyFill="1" applyBorder="1" applyAlignment="1" applyProtection="1">
      <alignment horizontal="left" vertical="center"/>
    </xf>
    <xf numFmtId="178" fontId="5" fillId="2" borderId="6" xfId="0" applyNumberFormat="1" applyFont="1" applyFill="1" applyBorder="1" applyAlignment="1" applyProtection="1">
      <alignment horizontal="left" vertical="center"/>
    </xf>
    <xf numFmtId="0" fontId="5" fillId="0" borderId="0" xfId="0" applyFont="1" applyAlignment="1">
      <alignment horizontal="left" vertical="center"/>
    </xf>
    <xf numFmtId="179" fontId="5" fillId="2" borderId="6" xfId="0" quotePrefix="1" applyNumberFormat="1" applyFont="1" applyFill="1" applyBorder="1" applyAlignment="1" applyProtection="1">
      <alignment horizontal="left"/>
    </xf>
    <xf numFmtId="14" fontId="5" fillId="0" borderId="0" xfId="0" applyNumberFormat="1" applyFont="1" applyAlignment="1">
      <alignment vertical="center"/>
    </xf>
    <xf numFmtId="57" fontId="5" fillId="0" borderId="0" xfId="0" applyNumberFormat="1" applyFont="1" applyAlignment="1">
      <alignment vertical="center"/>
    </xf>
    <xf numFmtId="0" fontId="5" fillId="0" borderId="0" xfId="0" applyNumberFormat="1" applyFont="1" applyAlignment="1">
      <alignment horizontal="center" wrapText="1"/>
    </xf>
    <xf numFmtId="182" fontId="7" fillId="0" borderId="0" xfId="0" quotePrefix="1" applyNumberFormat="1" applyFont="1" applyAlignment="1" applyProtection="1">
      <alignment horizontal="left" vertical="center"/>
      <protection locked="0"/>
    </xf>
    <xf numFmtId="0" fontId="8" fillId="0" borderId="0" xfId="0" applyFont="1"/>
    <xf numFmtId="57" fontId="5" fillId="0" borderId="0" xfId="0" applyNumberFormat="1" applyFont="1" applyAlignment="1">
      <alignment horizontal="left" vertical="center"/>
    </xf>
    <xf numFmtId="178" fontId="5" fillId="0" borderId="0" xfId="0" applyNumberFormat="1" applyFont="1" applyAlignment="1">
      <alignment horizontal="left" vertical="center"/>
    </xf>
    <xf numFmtId="178" fontId="5" fillId="0" borderId="0" xfId="0" applyNumberFormat="1" applyFont="1" applyFill="1" applyAlignment="1">
      <alignment horizontal="left" vertical="center"/>
    </xf>
    <xf numFmtId="179" fontId="9" fillId="0" borderId="0" xfId="0" applyNumberFormat="1" applyFont="1" applyAlignment="1">
      <alignment vertical="center"/>
    </xf>
    <xf numFmtId="0" fontId="9" fillId="0" borderId="0" xfId="0" applyNumberFormat="1" applyFont="1" applyAlignment="1">
      <alignment vertical="top"/>
    </xf>
    <xf numFmtId="176" fontId="5" fillId="0" borderId="11" xfId="0" applyNumberFormat="1" applyFont="1" applyFill="1" applyBorder="1" applyAlignment="1">
      <alignment vertical="center" shrinkToFit="1"/>
    </xf>
    <xf numFmtId="0" fontId="8" fillId="0" borderId="0" xfId="0" applyFont="1" applyAlignment="1" applyProtection="1">
      <alignment horizontal="left" vertical="center"/>
    </xf>
    <xf numFmtId="0" fontId="15" fillId="0" borderId="0" xfId="0" applyFont="1" applyAlignment="1">
      <alignment vertical="center"/>
    </xf>
    <xf numFmtId="178" fontId="5" fillId="2" borderId="2" xfId="0" applyNumberFormat="1" applyFont="1" applyFill="1" applyBorder="1" applyAlignment="1">
      <alignment horizontal="center" vertical="top" wrapText="1"/>
    </xf>
    <xf numFmtId="178" fontId="5" fillId="2" borderId="4" xfId="0" applyNumberFormat="1" applyFont="1" applyFill="1" applyBorder="1" applyAlignment="1">
      <alignment horizontal="center" vertical="top" wrapText="1"/>
    </xf>
    <xf numFmtId="0" fontId="10" fillId="0" borderId="0" xfId="0" applyFont="1" applyAlignment="1">
      <alignment vertical="center"/>
    </xf>
    <xf numFmtId="179" fontId="17" fillId="0" borderId="0" xfId="0" applyNumberFormat="1" applyFont="1" applyAlignment="1">
      <alignment vertical="center"/>
    </xf>
    <xf numFmtId="0" fontId="10" fillId="0" borderId="0" xfId="0" applyFont="1" applyAlignment="1">
      <alignment vertical="center" wrapText="1"/>
    </xf>
    <xf numFmtId="176" fontId="10" fillId="0" borderId="0" xfId="0" applyNumberFormat="1" applyFont="1" applyAlignment="1">
      <alignment vertical="center"/>
    </xf>
    <xf numFmtId="0" fontId="18" fillId="0" borderId="0" xfId="0" applyNumberFormat="1" applyFont="1" applyAlignment="1">
      <alignment horizontal="center" vertical="center" shrinkToFit="1"/>
    </xf>
    <xf numFmtId="57" fontId="19" fillId="0" borderId="0" xfId="0" applyNumberFormat="1" applyFont="1" applyAlignment="1">
      <alignment horizontal="left" vertical="center"/>
    </xf>
    <xf numFmtId="57" fontId="5" fillId="2" borderId="3" xfId="0" applyNumberFormat="1" applyFont="1" applyFill="1" applyBorder="1" applyAlignment="1" applyProtection="1">
      <alignment horizontal="center" vertical="center"/>
    </xf>
    <xf numFmtId="57" fontId="5" fillId="2" borderId="2" xfId="0" applyNumberFormat="1" applyFont="1" applyFill="1" applyBorder="1" applyAlignment="1">
      <alignment horizontal="center" vertical="center"/>
    </xf>
    <xf numFmtId="178" fontId="5" fillId="2" borderId="13" xfId="0" applyNumberFormat="1" applyFont="1" applyFill="1" applyBorder="1" applyAlignment="1" applyProtection="1">
      <alignment horizontal="left" vertical="center"/>
    </xf>
    <xf numFmtId="178" fontId="5" fillId="2" borderId="13" xfId="0" quotePrefix="1" applyNumberFormat="1" applyFont="1" applyFill="1" applyBorder="1" applyAlignment="1" applyProtection="1">
      <alignment horizontal="left" vertical="center"/>
    </xf>
    <xf numFmtId="178" fontId="5" fillId="2" borderId="2" xfId="0" applyNumberFormat="1" applyFont="1" applyFill="1" applyBorder="1" applyAlignment="1" applyProtection="1">
      <alignment horizontal="left" vertical="center"/>
    </xf>
    <xf numFmtId="184" fontId="5" fillId="6" borderId="14" xfId="0" applyNumberFormat="1" applyFont="1" applyFill="1" applyBorder="1" applyAlignment="1" applyProtection="1">
      <alignment horizontal="right" vertical="center" shrinkToFit="1"/>
    </xf>
    <xf numFmtId="0" fontId="5" fillId="5" borderId="10" xfId="0" applyNumberFormat="1" applyFont="1" applyFill="1" applyBorder="1" applyAlignment="1" applyProtection="1">
      <alignment horizontal="center" vertical="center" shrinkToFit="1"/>
    </xf>
    <xf numFmtId="177" fontId="5" fillId="6" borderId="10" xfId="0" applyNumberFormat="1" applyFont="1" applyFill="1" applyBorder="1" applyAlignment="1" applyProtection="1">
      <alignment horizontal="right" vertical="center" shrinkToFit="1"/>
    </xf>
    <xf numFmtId="2" fontId="5" fillId="6" borderId="10" xfId="0" quotePrefix="1" applyNumberFormat="1" applyFont="1" applyFill="1" applyBorder="1" applyAlignment="1">
      <alignment horizontal="right" vertical="center" shrinkToFit="1"/>
    </xf>
    <xf numFmtId="0" fontId="5" fillId="6" borderId="10" xfId="0" quotePrefix="1" applyNumberFormat="1" applyFont="1" applyFill="1" applyBorder="1" applyAlignment="1">
      <alignment horizontal="right" vertical="center" shrinkToFit="1"/>
    </xf>
    <xf numFmtId="0" fontId="5" fillId="6" borderId="6" xfId="0" applyNumberFormat="1" applyFont="1" applyFill="1" applyBorder="1" applyAlignment="1" applyProtection="1">
      <alignment horizontal="right" vertical="center" shrinkToFit="1"/>
    </xf>
    <xf numFmtId="179" fontId="5" fillId="2" borderId="1" xfId="0" applyNumberFormat="1" applyFont="1" applyFill="1" applyBorder="1" applyAlignment="1" applyProtection="1">
      <alignment horizontal="left" vertical="center"/>
    </xf>
    <xf numFmtId="179" fontId="5" fillId="2" borderId="13" xfId="0" applyNumberFormat="1" applyFont="1" applyFill="1" applyBorder="1" applyAlignment="1" applyProtection="1">
      <alignment horizontal="left" vertical="center"/>
    </xf>
    <xf numFmtId="179" fontId="5" fillId="2" borderId="15" xfId="0" applyNumberFormat="1" applyFont="1" applyFill="1" applyBorder="1" applyAlignment="1" applyProtection="1">
      <alignment horizontal="left" vertical="center"/>
    </xf>
    <xf numFmtId="179" fontId="5" fillId="2" borderId="2" xfId="0" applyNumberFormat="1" applyFont="1" applyFill="1" applyBorder="1" applyAlignment="1" applyProtection="1">
      <alignment horizontal="left" vertical="center"/>
    </xf>
    <xf numFmtId="0" fontId="5" fillId="6" borderId="16" xfId="0" applyFont="1" applyFill="1" applyBorder="1" applyAlignment="1">
      <alignment vertical="center"/>
    </xf>
    <xf numFmtId="0" fontId="5" fillId="5" borderId="12" xfId="0" applyFont="1" applyFill="1" applyBorder="1" applyAlignment="1">
      <alignment vertical="center"/>
    </xf>
    <xf numFmtId="0" fontId="5" fillId="6" borderId="12" xfId="0" applyFont="1" applyFill="1" applyBorder="1" applyAlignment="1">
      <alignment vertical="center"/>
    </xf>
    <xf numFmtId="0" fontId="5" fillId="6" borderId="5" xfId="0" applyFont="1" applyFill="1" applyBorder="1" applyAlignment="1">
      <alignment vertical="center"/>
    </xf>
    <xf numFmtId="57" fontId="5" fillId="2" borderId="6" xfId="0" applyNumberFormat="1" applyFont="1" applyFill="1" applyBorder="1" applyAlignment="1" applyProtection="1">
      <alignment horizontal="center" vertical="center"/>
    </xf>
    <xf numFmtId="181" fontId="5" fillId="6" borderId="14" xfId="0" applyNumberFormat="1" applyFont="1" applyFill="1" applyBorder="1" applyAlignment="1">
      <alignment horizontal="right" vertical="center"/>
    </xf>
    <xf numFmtId="181" fontId="5" fillId="5" borderId="10" xfId="0" applyNumberFormat="1" applyFont="1" applyFill="1" applyBorder="1" applyAlignment="1">
      <alignment horizontal="right" vertical="center"/>
    </xf>
    <xf numFmtId="181" fontId="5" fillId="6" borderId="10" xfId="0" applyNumberFormat="1" applyFont="1" applyFill="1" applyBorder="1" applyAlignment="1">
      <alignment horizontal="right" vertical="center"/>
    </xf>
    <xf numFmtId="181" fontId="5" fillId="6" borderId="6" xfId="0" applyNumberFormat="1" applyFont="1" applyFill="1" applyBorder="1" applyAlignment="1">
      <alignment horizontal="right" vertical="center"/>
    </xf>
    <xf numFmtId="178" fontId="5" fillId="2" borderId="15" xfId="0" quotePrefix="1" applyNumberFormat="1" applyFont="1" applyFill="1" applyBorder="1" applyAlignment="1" applyProtection="1">
      <alignment horizontal="center" vertical="top" wrapText="1"/>
    </xf>
    <xf numFmtId="178" fontId="16" fillId="2" borderId="17" xfId="0" quotePrefix="1" applyNumberFormat="1" applyFont="1" applyFill="1" applyBorder="1" applyAlignment="1" applyProtection="1">
      <alignment horizontal="center" vertical="top" wrapText="1"/>
    </xf>
    <xf numFmtId="178" fontId="5" fillId="2" borderId="17" xfId="0" applyNumberFormat="1" applyFont="1" applyFill="1" applyBorder="1" applyAlignment="1">
      <alignment horizontal="center" vertical="top" wrapText="1"/>
    </xf>
    <xf numFmtId="178" fontId="5" fillId="0" borderId="19" xfId="0" applyNumberFormat="1" applyFont="1" applyBorder="1" applyAlignment="1">
      <alignment vertical="center" shrinkToFit="1"/>
    </xf>
    <xf numFmtId="178" fontId="5" fillId="0" borderId="20" xfId="0" applyNumberFormat="1" applyFont="1" applyBorder="1" applyAlignment="1">
      <alignment vertical="center" shrinkToFit="1"/>
    </xf>
    <xf numFmtId="2" fontId="5" fillId="6" borderId="23" xfId="0" applyNumberFormat="1" applyFont="1" applyFill="1" applyBorder="1" applyAlignment="1" applyProtection="1">
      <alignment horizontal="right" vertical="center" shrinkToFit="1"/>
    </xf>
    <xf numFmtId="2" fontId="5" fillId="6" borderId="24" xfId="0" applyNumberFormat="1" applyFont="1" applyFill="1" applyBorder="1" applyAlignment="1" applyProtection="1">
      <alignment horizontal="right" vertical="center" shrinkToFit="1"/>
    </xf>
    <xf numFmtId="0" fontId="5" fillId="5" borderId="25" xfId="0" applyNumberFormat="1" applyFont="1" applyFill="1" applyBorder="1" applyAlignment="1" applyProtection="1">
      <alignment horizontal="center" vertical="center" shrinkToFit="1"/>
    </xf>
    <xf numFmtId="0" fontId="5" fillId="5" borderId="26" xfId="0" applyNumberFormat="1" applyFont="1" applyFill="1" applyBorder="1" applyAlignment="1" applyProtection="1">
      <alignment horizontal="center" vertical="center" shrinkToFit="1"/>
    </xf>
    <xf numFmtId="2" fontId="5" fillId="6" borderId="21" xfId="0" applyNumberFormat="1" applyFont="1" applyFill="1" applyBorder="1" applyAlignment="1" applyProtection="1">
      <alignment horizontal="right" vertical="center" shrinkToFit="1"/>
    </xf>
    <xf numFmtId="2" fontId="5" fillId="6" borderId="22" xfId="0" applyNumberFormat="1" applyFont="1" applyFill="1" applyBorder="1" applyAlignment="1" applyProtection="1">
      <alignment horizontal="right" vertical="center" shrinkToFit="1"/>
    </xf>
    <xf numFmtId="2" fontId="5" fillId="6" borderId="21" xfId="0" quotePrefix="1" applyNumberFormat="1" applyFont="1" applyFill="1" applyBorder="1" applyAlignment="1">
      <alignment horizontal="right" vertical="center" shrinkToFit="1"/>
    </xf>
    <xf numFmtId="2" fontId="5" fillId="6" borderId="22" xfId="0" quotePrefix="1" applyNumberFormat="1" applyFont="1" applyFill="1" applyBorder="1" applyAlignment="1">
      <alignment horizontal="right" vertical="center" shrinkToFit="1"/>
    </xf>
    <xf numFmtId="0" fontId="5" fillId="6" borderId="21" xfId="0" quotePrefix="1" applyNumberFormat="1" applyFont="1" applyFill="1" applyBorder="1" applyAlignment="1">
      <alignment horizontal="right" vertical="center" shrinkToFit="1"/>
    </xf>
    <xf numFmtId="0" fontId="5" fillId="6" borderId="22" xfId="0" quotePrefix="1" applyNumberFormat="1" applyFont="1" applyFill="1" applyBorder="1" applyAlignment="1">
      <alignment horizontal="right" vertical="center" shrinkToFit="1"/>
    </xf>
    <xf numFmtId="0" fontId="5" fillId="6" borderId="8" xfId="0" applyNumberFormat="1" applyFont="1" applyFill="1" applyBorder="1" applyAlignment="1" applyProtection="1">
      <alignment horizontal="right" vertical="center" shrinkToFit="1"/>
    </xf>
    <xf numFmtId="0" fontId="5" fillId="6" borderId="18" xfId="0" applyNumberFormat="1" applyFont="1" applyFill="1" applyBorder="1" applyAlignment="1" applyProtection="1">
      <alignment horizontal="right" vertical="center" shrinkToFit="1"/>
    </xf>
    <xf numFmtId="178" fontId="5" fillId="2" borderId="17" xfId="0" quotePrefix="1" applyNumberFormat="1" applyFont="1" applyFill="1" applyBorder="1" applyAlignment="1" applyProtection="1">
      <alignment horizontal="center" vertical="top" wrapText="1"/>
    </xf>
    <xf numFmtId="177" fontId="5" fillId="6" borderId="21" xfId="0" applyNumberFormat="1" applyFont="1" applyFill="1" applyBorder="1" applyAlignment="1" applyProtection="1">
      <alignment horizontal="right" vertical="center" shrinkToFit="1"/>
    </xf>
    <xf numFmtId="177" fontId="5" fillId="6" borderId="22" xfId="0" applyNumberFormat="1" applyFont="1" applyFill="1" applyBorder="1" applyAlignment="1" applyProtection="1">
      <alignment horizontal="right" vertical="center" shrinkToFit="1"/>
    </xf>
    <xf numFmtId="184" fontId="5" fillId="6" borderId="24" xfId="0" applyNumberFormat="1" applyFont="1" applyFill="1" applyBorder="1" applyAlignment="1" applyProtection="1">
      <alignment horizontal="right" vertical="center" shrinkToFit="1"/>
    </xf>
    <xf numFmtId="179" fontId="5" fillId="2" borderId="28" xfId="0" quotePrefix="1" applyNumberFormat="1" applyFont="1" applyFill="1" applyBorder="1" applyAlignment="1" applyProtection="1">
      <alignment horizontal="center" vertical="top" wrapText="1"/>
    </xf>
    <xf numFmtId="179" fontId="5" fillId="2" borderId="17" xfId="0" quotePrefix="1" applyNumberFormat="1" applyFont="1" applyFill="1" applyBorder="1" applyAlignment="1" applyProtection="1">
      <alignment horizontal="center" vertical="top" wrapText="1"/>
    </xf>
    <xf numFmtId="179" fontId="5" fillId="2" borderId="17" xfId="0" applyNumberFormat="1" applyFont="1" applyFill="1" applyBorder="1" applyAlignment="1">
      <alignment horizontal="center" vertical="top" wrapText="1"/>
    </xf>
    <xf numFmtId="179" fontId="5" fillId="2" borderId="27" xfId="0" quotePrefix="1" applyNumberFormat="1" applyFont="1" applyFill="1" applyBorder="1" applyAlignment="1" applyProtection="1">
      <alignment horizontal="left"/>
    </xf>
    <xf numFmtId="179" fontId="5" fillId="2" borderId="18" xfId="0" quotePrefix="1" applyNumberFormat="1" applyFont="1" applyFill="1" applyBorder="1" applyAlignment="1" applyProtection="1">
      <alignment horizontal="left"/>
    </xf>
    <xf numFmtId="179" fontId="5" fillId="2" borderId="15" xfId="0" quotePrefix="1" applyNumberFormat="1" applyFont="1" applyFill="1" applyBorder="1" applyAlignment="1" applyProtection="1">
      <alignment horizontal="center" vertical="top" wrapText="1"/>
    </xf>
    <xf numFmtId="57" fontId="5" fillId="2" borderId="31" xfId="0" applyNumberFormat="1" applyFont="1" applyFill="1" applyBorder="1" applyAlignment="1" applyProtection="1">
      <alignment horizontal="center" vertical="center" shrinkToFit="1"/>
    </xf>
    <xf numFmtId="57" fontId="5" fillId="2" borderId="32" xfId="0" applyNumberFormat="1" applyFont="1" applyFill="1" applyBorder="1" applyAlignment="1" applyProtection="1">
      <alignment horizontal="center" vertical="center" shrinkToFit="1"/>
    </xf>
    <xf numFmtId="178" fontId="5" fillId="0" borderId="33" xfId="0" applyNumberFormat="1" applyFont="1" applyBorder="1" applyAlignment="1">
      <alignment vertical="center" shrinkToFit="1"/>
    </xf>
    <xf numFmtId="178" fontId="5" fillId="0" borderId="34" xfId="0" applyNumberFormat="1" applyFont="1" applyBorder="1" applyAlignment="1">
      <alignment vertical="center" shrinkToFit="1"/>
    </xf>
    <xf numFmtId="57" fontId="5" fillId="2" borderId="42" xfId="0" applyNumberFormat="1" applyFont="1" applyFill="1" applyBorder="1" applyAlignment="1" applyProtection="1">
      <alignment horizontal="center" vertical="center" shrinkToFit="1"/>
    </xf>
    <xf numFmtId="57" fontId="5" fillId="2" borderId="43" xfId="0" applyNumberFormat="1" applyFont="1" applyFill="1" applyBorder="1" applyAlignment="1" applyProtection="1">
      <alignment horizontal="center" vertical="center" shrinkToFit="1"/>
    </xf>
    <xf numFmtId="178" fontId="5" fillId="0" borderId="44" xfId="0" applyNumberFormat="1" applyFont="1" applyBorder="1" applyAlignment="1">
      <alignment vertical="center" shrinkToFit="1"/>
    </xf>
    <xf numFmtId="178" fontId="5" fillId="0" borderId="45" xfId="0" applyNumberFormat="1" applyFont="1" applyBorder="1" applyAlignment="1">
      <alignment vertical="center" shrinkToFit="1"/>
    </xf>
    <xf numFmtId="57" fontId="5" fillId="2" borderId="55" xfId="0" applyNumberFormat="1" applyFont="1" applyFill="1" applyBorder="1" applyAlignment="1" applyProtection="1">
      <alignment horizontal="center" vertical="center" shrinkToFit="1"/>
    </xf>
    <xf numFmtId="57" fontId="5" fillId="2" borderId="56" xfId="0" applyNumberFormat="1" applyFont="1" applyFill="1" applyBorder="1" applyAlignment="1" applyProtection="1">
      <alignment horizontal="center" vertical="center" shrinkToFit="1"/>
    </xf>
    <xf numFmtId="178" fontId="5" fillId="0" borderId="57" xfId="0" applyNumberFormat="1" applyFont="1" applyBorder="1" applyAlignment="1">
      <alignment vertical="center" shrinkToFit="1"/>
    </xf>
    <xf numFmtId="178" fontId="5" fillId="0" borderId="58" xfId="0" applyNumberFormat="1" applyFont="1" applyBorder="1" applyAlignment="1">
      <alignment vertical="center" shrinkToFit="1"/>
    </xf>
    <xf numFmtId="183" fontId="5" fillId="0" borderId="45" xfId="0" applyNumberFormat="1" applyFont="1" applyFill="1" applyBorder="1" applyAlignment="1">
      <alignment horizontal="center" vertical="center" shrinkToFit="1"/>
    </xf>
    <xf numFmtId="183" fontId="5" fillId="0" borderId="43" xfId="0" applyNumberFormat="1" applyFont="1" applyFill="1" applyBorder="1" applyAlignment="1">
      <alignment horizontal="center" vertical="center" shrinkToFit="1"/>
    </xf>
    <xf numFmtId="178" fontId="5" fillId="0" borderId="33" xfId="0" applyNumberFormat="1" applyFont="1" applyBorder="1" applyAlignment="1" applyProtection="1">
      <alignment vertical="center" shrinkToFit="1"/>
    </xf>
    <xf numFmtId="178" fontId="5" fillId="0" borderId="34" xfId="0" applyNumberFormat="1" applyFont="1" applyBorder="1" applyAlignment="1" applyProtection="1">
      <alignment vertical="center" shrinkToFit="1"/>
    </xf>
    <xf numFmtId="178" fontId="5" fillId="0" borderId="44" xfId="0" applyNumberFormat="1" applyFont="1" applyBorder="1" applyAlignment="1" applyProtection="1">
      <alignment vertical="center" shrinkToFit="1"/>
    </xf>
    <xf numFmtId="178" fontId="5" fillId="0" borderId="45" xfId="0" applyNumberFormat="1" applyFont="1" applyBorder="1" applyAlignment="1" applyProtection="1">
      <alignment vertical="center" shrinkToFit="1"/>
    </xf>
    <xf numFmtId="180" fontId="5" fillId="7" borderId="45" xfId="0" applyNumberFormat="1" applyFont="1" applyFill="1" applyBorder="1" applyAlignment="1" applyProtection="1">
      <alignment horizontal="center" vertical="center" shrinkToFit="1"/>
    </xf>
    <xf numFmtId="176" fontId="5" fillId="0" borderId="42" xfId="0" applyNumberFormat="1" applyFont="1" applyFill="1" applyBorder="1" applyAlignment="1">
      <alignment vertical="center" shrinkToFit="1"/>
    </xf>
    <xf numFmtId="176" fontId="5" fillId="0" borderId="31" xfId="0" applyNumberFormat="1" applyFont="1" applyFill="1" applyBorder="1" applyAlignment="1">
      <alignment vertical="center" shrinkToFit="1"/>
    </xf>
    <xf numFmtId="176" fontId="5" fillId="0" borderId="55" xfId="0" applyNumberFormat="1" applyFont="1" applyFill="1" applyBorder="1" applyAlignment="1">
      <alignment vertical="center" shrinkToFit="1"/>
    </xf>
    <xf numFmtId="178" fontId="5" fillId="5" borderId="45" xfId="0" applyNumberFormat="1" applyFont="1" applyFill="1" applyBorder="1" applyAlignment="1">
      <alignment horizontal="center" vertical="center" shrinkToFit="1"/>
    </xf>
    <xf numFmtId="178" fontId="5" fillId="0" borderId="45" xfId="0" applyNumberFormat="1" applyFont="1" applyBorder="1" applyAlignment="1">
      <alignment horizontal="right" vertical="center" shrinkToFit="1"/>
    </xf>
    <xf numFmtId="180" fontId="5" fillId="7" borderId="45" xfId="0" applyNumberFormat="1" applyFont="1" applyFill="1" applyBorder="1" applyAlignment="1" applyProtection="1">
      <alignment horizontal="right" vertical="center" shrinkToFit="1"/>
    </xf>
    <xf numFmtId="178" fontId="5" fillId="5" borderId="34" xfId="0" applyNumberFormat="1" applyFont="1" applyFill="1" applyBorder="1" applyAlignment="1" applyProtection="1">
      <alignment horizontal="center" vertical="center" shrinkToFit="1"/>
    </xf>
    <xf numFmtId="178" fontId="5" fillId="0" borderId="34" xfId="0" applyNumberFormat="1" applyFont="1" applyBorder="1" applyAlignment="1">
      <alignment horizontal="right" vertical="center" shrinkToFit="1"/>
    </xf>
    <xf numFmtId="178" fontId="5" fillId="0" borderId="58" xfId="0" applyNumberFormat="1" applyFont="1" applyBorder="1" applyAlignment="1">
      <alignment horizontal="right" vertical="center" shrinkToFit="1"/>
    </xf>
    <xf numFmtId="0" fontId="21" fillId="0" borderId="0" xfId="0" applyNumberFormat="1" applyFont="1" applyAlignment="1">
      <alignment vertical="center" shrinkToFit="1"/>
    </xf>
    <xf numFmtId="0" fontId="5" fillId="0" borderId="39" xfId="0" applyFont="1" applyBorder="1" applyAlignment="1">
      <alignment horizontal="left" vertical="center"/>
    </xf>
    <xf numFmtId="0" fontId="5" fillId="0" borderId="0" xfId="0" applyFont="1" applyBorder="1" applyAlignment="1">
      <alignment vertical="center"/>
    </xf>
    <xf numFmtId="0" fontId="5" fillId="0" borderId="0" xfId="0" applyFont="1" applyBorder="1" applyAlignment="1">
      <alignment horizontal="left" vertical="center"/>
    </xf>
    <xf numFmtId="2" fontId="5" fillId="0" borderId="45" xfId="0" applyNumberFormat="1" applyFont="1" applyBorder="1" applyAlignment="1">
      <alignment horizontal="right" vertical="center" shrinkToFit="1"/>
    </xf>
    <xf numFmtId="183" fontId="5" fillId="0" borderId="34" xfId="0" applyNumberFormat="1" applyFont="1" applyFill="1" applyBorder="1" applyAlignment="1" applyProtection="1">
      <alignment horizontal="center" vertical="center" shrinkToFit="1"/>
    </xf>
    <xf numFmtId="183" fontId="5" fillId="0" borderId="45" xfId="0" applyNumberFormat="1" applyFont="1" applyFill="1" applyBorder="1" applyAlignment="1" applyProtection="1">
      <alignment horizontal="center" vertical="center" shrinkToFit="1"/>
    </xf>
    <xf numFmtId="183" fontId="5" fillId="7" borderId="45" xfId="0" applyNumberFormat="1" applyFont="1" applyFill="1" applyBorder="1" applyAlignment="1" applyProtection="1">
      <alignment horizontal="center" vertical="center" shrinkToFit="1"/>
    </xf>
    <xf numFmtId="183" fontId="5" fillId="7" borderId="34" xfId="0" applyNumberFormat="1" applyFont="1" applyFill="1" applyBorder="1" applyAlignment="1" applyProtection="1">
      <alignment horizontal="center" vertical="center" shrinkToFit="1"/>
    </xf>
    <xf numFmtId="183" fontId="5" fillId="7" borderId="58" xfId="0" applyNumberFormat="1" applyFont="1" applyFill="1" applyBorder="1" applyAlignment="1" applyProtection="1">
      <alignment horizontal="center" vertical="center" shrinkToFit="1"/>
    </xf>
    <xf numFmtId="183" fontId="5" fillId="7" borderId="43" xfId="0" applyNumberFormat="1" applyFont="1" applyFill="1" applyBorder="1" applyAlignment="1" applyProtection="1">
      <alignment horizontal="center" vertical="center" shrinkToFit="1"/>
    </xf>
    <xf numFmtId="183" fontId="5" fillId="0" borderId="58" xfId="0" applyNumberFormat="1" applyFont="1" applyFill="1" applyBorder="1" applyAlignment="1">
      <alignment horizontal="center" vertical="center" shrinkToFit="1"/>
    </xf>
    <xf numFmtId="183" fontId="5" fillId="0" borderId="34" xfId="0" applyNumberFormat="1" applyFont="1" applyFill="1" applyBorder="1" applyAlignment="1">
      <alignment horizontal="center" vertical="center" shrinkToFit="1"/>
    </xf>
    <xf numFmtId="183" fontId="5" fillId="0" borderId="40" xfId="0" applyNumberFormat="1" applyFont="1" applyBorder="1" applyAlignment="1">
      <alignment vertical="center" shrinkToFit="1"/>
    </xf>
    <xf numFmtId="183" fontId="5" fillId="0" borderId="41" xfId="0" applyNumberFormat="1" applyFont="1" applyBorder="1" applyAlignment="1">
      <alignment vertical="center" shrinkToFit="1"/>
    </xf>
    <xf numFmtId="183" fontId="5" fillId="0" borderId="32" xfId="0" applyNumberFormat="1" applyFont="1" applyBorder="1" applyAlignment="1">
      <alignment vertical="center" shrinkToFit="1"/>
    </xf>
    <xf numFmtId="183" fontId="5" fillId="0" borderId="40" xfId="0" applyNumberFormat="1" applyFont="1" applyFill="1" applyBorder="1" applyAlignment="1">
      <alignment vertical="center" shrinkToFit="1"/>
    </xf>
    <xf numFmtId="183" fontId="5" fillId="0" borderId="41" xfId="0" applyNumberFormat="1" applyFont="1" applyFill="1" applyBorder="1" applyAlignment="1">
      <alignment vertical="center" shrinkToFit="1"/>
    </xf>
    <xf numFmtId="183" fontId="5" fillId="0" borderId="32" xfId="0" applyNumberFormat="1" applyFont="1" applyFill="1" applyBorder="1" applyAlignment="1">
      <alignment vertical="center" shrinkToFit="1"/>
    </xf>
    <xf numFmtId="183" fontId="5" fillId="0" borderId="41" xfId="0" applyNumberFormat="1" applyFont="1" applyBorder="1" applyAlignment="1">
      <alignment horizontal="center" vertical="center" shrinkToFit="1"/>
    </xf>
    <xf numFmtId="183" fontId="5" fillId="4" borderId="41" xfId="0" applyNumberFormat="1" applyFont="1" applyFill="1" applyBorder="1" applyAlignment="1">
      <alignment horizontal="center" vertical="center" shrinkToFit="1"/>
    </xf>
    <xf numFmtId="183" fontId="5" fillId="0" borderId="32" xfId="0" applyNumberFormat="1" applyFont="1" applyBorder="1" applyAlignment="1">
      <alignment horizontal="center" vertical="center" shrinkToFit="1"/>
    </xf>
    <xf numFmtId="183" fontId="5" fillId="0" borderId="50" xfId="0" applyNumberFormat="1" applyFont="1" applyBorder="1" applyAlignment="1">
      <alignment vertical="center" shrinkToFit="1"/>
    </xf>
    <xf numFmtId="183" fontId="5" fillId="0" borderId="45" xfId="0" applyNumberFormat="1" applyFont="1" applyBorder="1" applyAlignment="1">
      <alignment vertical="center" shrinkToFit="1"/>
    </xf>
    <xf numFmtId="183" fontId="5" fillId="0" borderId="43" xfId="0" applyNumberFormat="1" applyFont="1" applyBorder="1" applyAlignment="1">
      <alignment vertical="center" shrinkToFit="1"/>
    </xf>
    <xf numFmtId="183" fontId="5" fillId="0" borderId="50" xfId="0" applyNumberFormat="1" applyFont="1" applyFill="1" applyBorder="1" applyAlignment="1">
      <alignment vertical="center" shrinkToFit="1"/>
    </xf>
    <xf numFmtId="183" fontId="5" fillId="0" borderId="45" xfId="0" applyNumberFormat="1" applyFont="1" applyFill="1" applyBorder="1" applyAlignment="1">
      <alignment vertical="center" shrinkToFit="1"/>
    </xf>
    <xf numFmtId="183" fontId="5" fillId="0" borderId="43" xfId="0" applyNumberFormat="1" applyFont="1" applyFill="1" applyBorder="1" applyAlignment="1">
      <alignment vertical="center" shrinkToFit="1"/>
    </xf>
    <xf numFmtId="183" fontId="5" fillId="0" borderId="50" xfId="0" applyNumberFormat="1" applyFont="1" applyBorder="1" applyAlignment="1">
      <alignment horizontal="center" vertical="center" shrinkToFit="1"/>
    </xf>
    <xf numFmtId="183" fontId="5" fillId="0" borderId="45" xfId="0" applyNumberFormat="1" applyFont="1" applyBorder="1" applyAlignment="1">
      <alignment horizontal="center" vertical="center" shrinkToFit="1"/>
    </xf>
    <xf numFmtId="183" fontId="5" fillId="0" borderId="43" xfId="0" applyNumberFormat="1" applyFont="1" applyBorder="1" applyAlignment="1">
      <alignment horizontal="center" vertical="center" shrinkToFit="1"/>
    </xf>
    <xf numFmtId="183" fontId="5" fillId="0" borderId="50" xfId="0" applyNumberFormat="1" applyFont="1" applyBorder="1" applyAlignment="1" applyProtection="1">
      <alignment vertical="center" shrinkToFit="1"/>
    </xf>
    <xf numFmtId="183" fontId="5" fillId="0" borderId="45" xfId="0" applyNumberFormat="1" applyFont="1" applyBorder="1" applyAlignment="1" applyProtection="1">
      <alignment vertical="center" shrinkToFit="1"/>
    </xf>
    <xf numFmtId="183" fontId="5" fillId="4" borderId="45" xfId="0" applyNumberFormat="1" applyFont="1" applyFill="1" applyBorder="1" applyAlignment="1">
      <alignment horizontal="center" vertical="center" shrinkToFit="1"/>
    </xf>
    <xf numFmtId="183" fontId="5" fillId="4" borderId="43" xfId="0" applyNumberFormat="1" applyFont="1" applyFill="1" applyBorder="1" applyAlignment="1">
      <alignment horizontal="center" vertical="center" shrinkToFit="1"/>
    </xf>
    <xf numFmtId="183" fontId="5" fillId="4" borderId="45" xfId="0" applyNumberFormat="1" applyFont="1" applyFill="1" applyBorder="1" applyAlignment="1">
      <alignment vertical="center" shrinkToFit="1"/>
    </xf>
    <xf numFmtId="183" fontId="5" fillId="4" borderId="50" xfId="0" applyNumberFormat="1" applyFont="1" applyFill="1" applyBorder="1" applyAlignment="1">
      <alignment horizontal="center" vertical="center" shrinkToFit="1"/>
    </xf>
    <xf numFmtId="183" fontId="5" fillId="0" borderId="60" xfId="0" applyNumberFormat="1" applyFont="1" applyBorder="1" applyAlignment="1" applyProtection="1">
      <alignment vertical="center" shrinkToFit="1"/>
    </xf>
    <xf numFmtId="183" fontId="5" fillId="0" borderId="58" xfId="0" applyNumberFormat="1" applyFont="1" applyBorder="1" applyAlignment="1" applyProtection="1">
      <alignment vertical="center" shrinkToFit="1"/>
    </xf>
    <xf numFmtId="183" fontId="5" fillId="0" borderId="58" xfId="0" applyNumberFormat="1" applyFont="1" applyBorder="1" applyAlignment="1">
      <alignment vertical="center" shrinkToFit="1"/>
    </xf>
    <xf numFmtId="183" fontId="5" fillId="0" borderId="56" xfId="0" applyNumberFormat="1" applyFont="1" applyBorder="1" applyAlignment="1">
      <alignment vertical="center" shrinkToFit="1"/>
    </xf>
    <xf numFmtId="183" fontId="5" fillId="0" borderId="60" xfId="0" applyNumberFormat="1" applyFont="1" applyFill="1" applyBorder="1" applyAlignment="1">
      <alignment vertical="center" shrinkToFit="1"/>
    </xf>
    <xf numFmtId="183" fontId="5" fillId="0" borderId="58" xfId="0" applyNumberFormat="1" applyFont="1" applyFill="1" applyBorder="1" applyAlignment="1">
      <alignment vertical="center" shrinkToFit="1"/>
    </xf>
    <xf numFmtId="183" fontId="5" fillId="4" borderId="58" xfId="0" applyNumberFormat="1" applyFont="1" applyFill="1" applyBorder="1" applyAlignment="1">
      <alignment vertical="center" shrinkToFit="1"/>
    </xf>
    <xf numFmtId="183" fontId="5" fillId="4" borderId="56" xfId="0" applyNumberFormat="1" applyFont="1" applyFill="1" applyBorder="1" applyAlignment="1">
      <alignment vertical="center" shrinkToFit="1"/>
    </xf>
    <xf numFmtId="183" fontId="5" fillId="4" borderId="60" xfId="0" applyNumberFormat="1" applyFont="1" applyFill="1" applyBorder="1" applyAlignment="1">
      <alignment horizontal="center" vertical="center" shrinkToFit="1"/>
    </xf>
    <xf numFmtId="183" fontId="5" fillId="0" borderId="58" xfId="0" applyNumberFormat="1" applyFont="1" applyBorder="1" applyAlignment="1">
      <alignment horizontal="center" vertical="center" shrinkToFit="1"/>
    </xf>
    <xf numFmtId="183" fontId="5" fillId="4" borderId="58" xfId="0" applyNumberFormat="1" applyFont="1" applyFill="1" applyBorder="1" applyAlignment="1">
      <alignment horizontal="center" vertical="center" shrinkToFit="1"/>
    </xf>
    <xf numFmtId="183" fontId="5" fillId="4" borderId="56" xfId="0" applyNumberFormat="1" applyFont="1" applyFill="1" applyBorder="1" applyAlignment="1">
      <alignment horizontal="center" vertical="center" shrinkToFit="1"/>
    </xf>
    <xf numFmtId="183" fontId="5" fillId="0" borderId="52" xfId="0" applyNumberFormat="1" applyFont="1" applyBorder="1" applyAlignment="1" applyProtection="1">
      <alignment vertical="center" shrinkToFit="1"/>
    </xf>
    <xf numFmtId="183" fontId="5" fillId="0" borderId="34" xfId="0" applyNumberFormat="1" applyFont="1" applyBorder="1" applyAlignment="1" applyProtection="1">
      <alignment vertical="center" shrinkToFit="1"/>
    </xf>
    <xf numFmtId="183" fontId="5" fillId="0" borderId="34" xfId="0" applyNumberFormat="1" applyFont="1" applyBorder="1" applyAlignment="1">
      <alignment vertical="center" shrinkToFit="1"/>
    </xf>
    <xf numFmtId="183" fontId="5" fillId="0" borderId="52" xfId="0" applyNumberFormat="1" applyFont="1" applyFill="1" applyBorder="1" applyAlignment="1">
      <alignment horizontal="center" vertical="center" shrinkToFit="1"/>
    </xf>
    <xf numFmtId="183" fontId="5" fillId="0" borderId="34" xfId="0" applyNumberFormat="1" applyFont="1" applyFill="1" applyBorder="1" applyAlignment="1">
      <alignment vertical="center" shrinkToFit="1"/>
    </xf>
    <xf numFmtId="183" fontId="5" fillId="4" borderId="52" xfId="0" applyNumberFormat="1" applyFont="1" applyFill="1" applyBorder="1" applyAlignment="1">
      <alignment horizontal="center" vertical="center" shrinkToFit="1"/>
    </xf>
    <xf numFmtId="183" fontId="5" fillId="4" borderId="34" xfId="0" applyNumberFormat="1" applyFont="1" applyFill="1" applyBorder="1" applyAlignment="1">
      <alignment horizontal="center" vertical="center" shrinkToFit="1"/>
    </xf>
    <xf numFmtId="183" fontId="5" fillId="0" borderId="34" xfId="0" applyNumberFormat="1" applyFont="1" applyBorder="1" applyAlignment="1">
      <alignment horizontal="center" vertical="center" shrinkToFit="1"/>
    </xf>
    <xf numFmtId="183" fontId="5" fillId="0" borderId="50" xfId="0" applyNumberFormat="1" applyFont="1" applyFill="1" applyBorder="1" applyAlignment="1">
      <alignment horizontal="center" vertical="center" shrinkToFit="1"/>
    </xf>
    <xf numFmtId="183" fontId="5" fillId="0" borderId="56" xfId="0" applyNumberFormat="1" applyFont="1" applyFill="1" applyBorder="1" applyAlignment="1">
      <alignment vertical="center" shrinkToFit="1"/>
    </xf>
    <xf numFmtId="183" fontId="5" fillId="3" borderId="52" xfId="0" applyNumberFormat="1" applyFont="1" applyFill="1" applyBorder="1" applyAlignment="1">
      <alignment vertical="center" shrinkToFit="1"/>
    </xf>
    <xf numFmtId="183" fontId="5" fillId="4" borderId="50" xfId="0" applyNumberFormat="1" applyFont="1" applyFill="1" applyBorder="1" applyAlignment="1">
      <alignment vertical="center" shrinkToFit="1"/>
    </xf>
    <xf numFmtId="183" fontId="5" fillId="4" borderId="60" xfId="0" applyNumberFormat="1" applyFont="1" applyFill="1" applyBorder="1" applyAlignment="1">
      <alignment vertical="center" shrinkToFit="1"/>
    </xf>
    <xf numFmtId="183" fontId="5" fillId="4" borderId="52" xfId="0" applyNumberFormat="1" applyFont="1" applyFill="1" applyBorder="1" applyAlignment="1">
      <alignment vertical="center" shrinkToFit="1"/>
    </xf>
    <xf numFmtId="183" fontId="5" fillId="0" borderId="50" xfId="0" applyNumberFormat="1" applyFont="1" applyFill="1" applyBorder="1" applyAlignment="1" applyProtection="1">
      <alignment vertical="center" shrinkToFit="1"/>
    </xf>
    <xf numFmtId="183" fontId="5" fillId="0" borderId="45" xfId="0" applyNumberFormat="1" applyFont="1" applyFill="1" applyBorder="1" applyAlignment="1" applyProtection="1">
      <alignment vertical="center" shrinkToFit="1"/>
    </xf>
    <xf numFmtId="183" fontId="5" fillId="0" borderId="67" xfId="0" applyNumberFormat="1" applyFont="1" applyFill="1" applyBorder="1" applyAlignment="1">
      <alignment vertical="center" shrinkToFit="1"/>
    </xf>
    <xf numFmtId="183" fontId="5" fillId="0" borderId="66" xfId="0" applyNumberFormat="1" applyFont="1" applyFill="1" applyBorder="1" applyAlignment="1">
      <alignment vertical="center" shrinkToFit="1"/>
    </xf>
    <xf numFmtId="183" fontId="5" fillId="0" borderId="65" xfId="0" applyNumberFormat="1" applyFont="1" applyFill="1" applyBorder="1" applyAlignment="1">
      <alignment vertical="center" shrinkToFit="1"/>
    </xf>
    <xf numFmtId="183" fontId="5" fillId="0" borderId="50" xfId="0" applyNumberFormat="1" applyFont="1" applyBorder="1" applyAlignment="1" applyProtection="1">
      <alignment horizontal="left" vertical="center" shrinkToFit="1"/>
    </xf>
    <xf numFmtId="183" fontId="5" fillId="12" borderId="40" xfId="0" applyNumberFormat="1" applyFont="1" applyFill="1" applyBorder="1" applyAlignment="1">
      <alignment horizontal="center" vertical="center" shrinkToFit="1"/>
    </xf>
    <xf numFmtId="183" fontId="5" fillId="12" borderId="41" xfId="0" applyNumberFormat="1" applyFont="1" applyFill="1" applyBorder="1" applyAlignment="1">
      <alignment horizontal="center" vertical="center" shrinkToFit="1"/>
    </xf>
    <xf numFmtId="183" fontId="5" fillId="12" borderId="50" xfId="0" applyNumberFormat="1" applyFont="1" applyFill="1" applyBorder="1" applyAlignment="1">
      <alignment horizontal="center" vertical="center" shrinkToFit="1"/>
    </xf>
    <xf numFmtId="183" fontId="5" fillId="12" borderId="45" xfId="0" applyNumberFormat="1" applyFont="1" applyFill="1" applyBorder="1" applyAlignment="1">
      <alignment horizontal="center" vertical="center" shrinkToFit="1"/>
    </xf>
    <xf numFmtId="183" fontId="5" fillId="12" borderId="58" xfId="0" applyNumberFormat="1" applyFont="1" applyFill="1" applyBorder="1" applyAlignment="1">
      <alignment horizontal="center" vertical="center" shrinkToFit="1"/>
    </xf>
    <xf numFmtId="183" fontId="5" fillId="12" borderId="43" xfId="0" applyNumberFormat="1" applyFont="1" applyFill="1" applyBorder="1" applyAlignment="1">
      <alignment horizontal="center" vertical="center" shrinkToFit="1"/>
    </xf>
    <xf numFmtId="183" fontId="5" fillId="12" borderId="56" xfId="0" applyNumberFormat="1" applyFont="1" applyFill="1" applyBorder="1" applyAlignment="1">
      <alignment horizontal="center" vertical="center" shrinkToFit="1"/>
    </xf>
    <xf numFmtId="183" fontId="5" fillId="12" borderId="60" xfId="0" applyNumberFormat="1" applyFont="1" applyFill="1" applyBorder="1" applyAlignment="1">
      <alignment horizontal="center" vertical="center" shrinkToFit="1"/>
    </xf>
    <xf numFmtId="183" fontId="5" fillId="12" borderId="52" xfId="0" applyNumberFormat="1" applyFont="1" applyFill="1" applyBorder="1" applyAlignment="1">
      <alignment horizontal="center" vertical="center" shrinkToFit="1"/>
    </xf>
    <xf numFmtId="183" fontId="5" fillId="12" borderId="34" xfId="0" applyNumberFormat="1" applyFont="1" applyFill="1" applyBorder="1" applyAlignment="1">
      <alignment horizontal="center" vertical="center" shrinkToFit="1"/>
    </xf>
    <xf numFmtId="183" fontId="5" fillId="12" borderId="32" xfId="0" applyNumberFormat="1" applyFont="1" applyFill="1" applyBorder="1" applyAlignment="1">
      <alignment horizontal="center" vertical="center" shrinkToFit="1"/>
    </xf>
    <xf numFmtId="183" fontId="5" fillId="13" borderId="52" xfId="0" applyNumberFormat="1" applyFont="1" applyFill="1" applyBorder="1" applyAlignment="1">
      <alignment horizontal="center" vertical="center" shrinkToFit="1"/>
    </xf>
    <xf numFmtId="183" fontId="5" fillId="13" borderId="45" xfId="0" applyNumberFormat="1" applyFont="1" applyFill="1" applyBorder="1" applyAlignment="1">
      <alignment horizontal="center" vertical="center" shrinkToFit="1"/>
    </xf>
    <xf numFmtId="183" fontId="5" fillId="13" borderId="50" xfId="0" applyNumberFormat="1" applyFont="1" applyFill="1" applyBorder="1" applyAlignment="1">
      <alignment horizontal="center" vertical="center" shrinkToFit="1"/>
    </xf>
    <xf numFmtId="183" fontId="5" fillId="13" borderId="58" xfId="0" applyNumberFormat="1" applyFont="1" applyFill="1" applyBorder="1" applyAlignment="1">
      <alignment vertical="center" shrinkToFit="1"/>
    </xf>
    <xf numFmtId="183" fontId="5" fillId="13" borderId="34" xfId="0" applyNumberFormat="1" applyFont="1" applyFill="1" applyBorder="1" applyAlignment="1">
      <alignment horizontal="center" vertical="center" shrinkToFit="1"/>
    </xf>
    <xf numFmtId="183" fontId="5" fillId="13" borderId="60" xfId="0" applyNumberFormat="1" applyFont="1" applyFill="1" applyBorder="1" applyAlignment="1">
      <alignment vertical="center" shrinkToFit="1"/>
    </xf>
    <xf numFmtId="2" fontId="5" fillId="6" borderId="68" xfId="0" applyNumberFormat="1" applyFont="1" applyFill="1" applyBorder="1" applyAlignment="1" applyProtection="1">
      <alignment horizontal="right" vertical="center" shrinkToFit="1"/>
    </xf>
    <xf numFmtId="177" fontId="5" fillId="6" borderId="69" xfId="0" applyNumberFormat="1" applyFont="1" applyFill="1" applyBorder="1" applyAlignment="1" applyProtection="1">
      <alignment horizontal="right" vertical="center" shrinkToFit="1"/>
    </xf>
    <xf numFmtId="2" fontId="5" fillId="6" borderId="69" xfId="0" quotePrefix="1" applyNumberFormat="1" applyFont="1" applyFill="1" applyBorder="1" applyAlignment="1">
      <alignment horizontal="right" vertical="center" shrinkToFit="1"/>
    </xf>
    <xf numFmtId="0" fontId="5" fillId="6" borderId="69" xfId="0" quotePrefix="1" applyNumberFormat="1" applyFont="1" applyFill="1" applyBorder="1" applyAlignment="1">
      <alignment horizontal="right" vertical="center" shrinkToFit="1"/>
    </xf>
    <xf numFmtId="0" fontId="5" fillId="6" borderId="70" xfId="0" applyNumberFormat="1" applyFont="1" applyFill="1" applyBorder="1" applyAlignment="1" applyProtection="1">
      <alignment horizontal="right" vertical="center" shrinkToFit="1"/>
    </xf>
    <xf numFmtId="183" fontId="5" fillId="0" borderId="33" xfId="0" applyNumberFormat="1" applyFont="1" applyFill="1" applyBorder="1" applyAlignment="1" applyProtection="1">
      <alignment horizontal="center" vertical="center" shrinkToFit="1"/>
    </xf>
    <xf numFmtId="183" fontId="5" fillId="0" borderId="44" xfId="0" applyNumberFormat="1" applyFont="1" applyFill="1" applyBorder="1" applyAlignment="1" applyProtection="1">
      <alignment horizontal="center" vertical="center" shrinkToFit="1"/>
    </xf>
    <xf numFmtId="183" fontId="5" fillId="0" borderId="44" xfId="0" applyNumberFormat="1" applyFont="1" applyFill="1" applyBorder="1" applyAlignment="1">
      <alignment horizontal="center" vertical="center" shrinkToFit="1"/>
    </xf>
    <xf numFmtId="183" fontId="5" fillId="7" borderId="44" xfId="0" applyNumberFormat="1" applyFont="1" applyFill="1" applyBorder="1" applyAlignment="1" applyProtection="1">
      <alignment horizontal="center" vertical="center" shrinkToFit="1"/>
    </xf>
    <xf numFmtId="178" fontId="5" fillId="0" borderId="32" xfId="0" applyNumberFormat="1" applyFont="1" applyBorder="1" applyAlignment="1">
      <alignment vertical="center" shrinkToFit="1"/>
    </xf>
    <xf numFmtId="178" fontId="5" fillId="0" borderId="43" xfId="0" applyNumberFormat="1" applyFont="1" applyBorder="1" applyAlignment="1">
      <alignment vertical="center" shrinkToFit="1"/>
    </xf>
    <xf numFmtId="178" fontId="5" fillId="0" borderId="56" xfId="0" applyNumberFormat="1" applyFont="1" applyBorder="1" applyAlignment="1">
      <alignment vertical="center" shrinkToFit="1"/>
    </xf>
    <xf numFmtId="178" fontId="5" fillId="0" borderId="32" xfId="0" applyNumberFormat="1" applyFont="1" applyBorder="1" applyAlignment="1" applyProtection="1">
      <alignment vertical="center" shrinkToFit="1"/>
    </xf>
    <xf numFmtId="178" fontId="5" fillId="0" borderId="43" xfId="0" applyNumberFormat="1" applyFont="1" applyBorder="1" applyAlignment="1" applyProtection="1">
      <alignment vertical="center" shrinkToFit="1"/>
    </xf>
    <xf numFmtId="178" fontId="5" fillId="0" borderId="9" xfId="0" applyNumberFormat="1" applyFont="1" applyBorder="1" applyAlignment="1">
      <alignment vertical="center" shrinkToFit="1"/>
    </xf>
    <xf numFmtId="2" fontId="5" fillId="6" borderId="14" xfId="0" applyNumberFormat="1" applyFont="1" applyFill="1" applyBorder="1" applyAlignment="1" applyProtection="1">
      <alignment horizontal="right" vertical="center" shrinkToFit="1"/>
    </xf>
    <xf numFmtId="0" fontId="5" fillId="5" borderId="74" xfId="0" applyNumberFormat="1" applyFont="1" applyFill="1" applyBorder="1" applyAlignment="1" applyProtection="1">
      <alignment horizontal="center" vertical="center" shrinkToFit="1"/>
    </xf>
    <xf numFmtId="2" fontId="5" fillId="6" borderId="10" xfId="0" applyNumberFormat="1" applyFont="1" applyFill="1" applyBorder="1" applyAlignment="1" applyProtection="1">
      <alignment horizontal="right" vertical="center" shrinkToFit="1"/>
    </xf>
    <xf numFmtId="178" fontId="5" fillId="2" borderId="13" xfId="0" applyNumberFormat="1" applyFont="1" applyFill="1" applyBorder="1" applyAlignment="1">
      <alignment horizontal="center" vertical="top" wrapText="1"/>
    </xf>
    <xf numFmtId="176" fontId="5" fillId="7" borderId="38" xfId="0" applyNumberFormat="1" applyFont="1" applyFill="1" applyBorder="1" applyAlignment="1">
      <alignment vertical="center" shrinkToFit="1"/>
    </xf>
    <xf numFmtId="176" fontId="5" fillId="7" borderId="42" xfId="0" applyNumberFormat="1" applyFont="1" applyFill="1" applyBorder="1" applyAlignment="1">
      <alignment vertical="center" shrinkToFit="1"/>
    </xf>
    <xf numFmtId="176" fontId="5" fillId="7" borderId="55" xfId="0" applyNumberFormat="1" applyFont="1" applyFill="1" applyBorder="1" applyAlignment="1">
      <alignment vertical="center" shrinkToFit="1"/>
    </xf>
    <xf numFmtId="176" fontId="5" fillId="7" borderId="31" xfId="0" applyNumberFormat="1" applyFont="1" applyFill="1" applyBorder="1" applyAlignment="1">
      <alignment vertical="center" shrinkToFit="1"/>
    </xf>
    <xf numFmtId="185" fontId="5" fillId="0" borderId="45" xfId="0" applyNumberFormat="1" applyFont="1" applyBorder="1" applyAlignment="1">
      <alignment horizontal="right" vertical="center" shrinkToFit="1"/>
    </xf>
    <xf numFmtId="185" fontId="5" fillId="0" borderId="34" xfId="0" applyNumberFormat="1" applyFont="1" applyBorder="1" applyAlignment="1">
      <alignment horizontal="right" vertical="center" shrinkToFit="1"/>
    </xf>
    <xf numFmtId="0" fontId="8" fillId="0" borderId="0" xfId="0" applyFont="1" applyBorder="1"/>
    <xf numFmtId="179" fontId="5" fillId="0" borderId="0" xfId="0" applyNumberFormat="1" applyFont="1" applyBorder="1" applyAlignment="1">
      <alignment vertical="center"/>
    </xf>
    <xf numFmtId="179" fontId="17" fillId="0" borderId="0" xfId="0" applyNumberFormat="1" applyFont="1" applyBorder="1" applyAlignment="1">
      <alignment vertical="center"/>
    </xf>
    <xf numFmtId="0" fontId="5" fillId="0" borderId="63" xfId="0" applyFont="1" applyFill="1" applyBorder="1" applyAlignment="1">
      <alignment vertical="center"/>
    </xf>
    <xf numFmtId="0" fontId="8" fillId="0" borderId="63" xfId="0" applyFont="1" applyFill="1" applyBorder="1"/>
    <xf numFmtId="183" fontId="5" fillId="0" borderId="67" xfId="0" applyNumberFormat="1" applyFont="1" applyFill="1" applyBorder="1" applyAlignment="1" applyProtection="1">
      <alignment vertical="center" shrinkToFit="1"/>
    </xf>
    <xf numFmtId="183" fontId="5" fillId="0" borderId="66" xfId="0" applyNumberFormat="1" applyFont="1" applyFill="1" applyBorder="1" applyAlignment="1" applyProtection="1">
      <alignment vertical="center" shrinkToFit="1"/>
    </xf>
    <xf numFmtId="183" fontId="5" fillId="0" borderId="67" xfId="0" applyNumberFormat="1" applyFont="1" applyFill="1" applyBorder="1" applyAlignment="1">
      <alignment horizontal="center" vertical="center" shrinkToFit="1"/>
    </xf>
    <xf numFmtId="183" fontId="5" fillId="0" borderId="66" xfId="0" applyNumberFormat="1" applyFont="1" applyFill="1" applyBorder="1" applyAlignment="1">
      <alignment horizontal="center" vertical="center" shrinkToFit="1"/>
    </xf>
    <xf numFmtId="183" fontId="5" fillId="0" borderId="65" xfId="0" applyNumberFormat="1" applyFont="1" applyFill="1" applyBorder="1" applyAlignment="1">
      <alignment horizontal="center" vertical="center" shrinkToFit="1"/>
    </xf>
    <xf numFmtId="0" fontId="5" fillId="0" borderId="0" xfId="0" applyFont="1" applyFill="1" applyBorder="1" applyAlignment="1">
      <alignment vertical="center"/>
    </xf>
    <xf numFmtId="57" fontId="5" fillId="7" borderId="64" xfId="0" applyNumberFormat="1" applyFont="1" applyFill="1" applyBorder="1" applyAlignment="1" applyProtection="1">
      <alignment horizontal="center" vertical="center" shrinkToFit="1"/>
    </xf>
    <xf numFmtId="57" fontId="5" fillId="7" borderId="65" xfId="0" applyNumberFormat="1" applyFont="1" applyFill="1" applyBorder="1" applyAlignment="1" applyProtection="1">
      <alignment horizontal="center" vertical="center" shrinkToFit="1"/>
    </xf>
    <xf numFmtId="0" fontId="5" fillId="0" borderId="63" xfId="0" applyFont="1" applyBorder="1" applyAlignment="1">
      <alignment vertical="center"/>
    </xf>
    <xf numFmtId="179" fontId="5" fillId="0" borderId="63" xfId="0" applyNumberFormat="1" applyFont="1" applyBorder="1" applyAlignment="1">
      <alignment vertical="center"/>
    </xf>
    <xf numFmtId="178" fontId="5" fillId="0" borderId="86" xfId="0" applyNumberFormat="1" applyFont="1" applyBorder="1" applyAlignment="1">
      <alignment vertical="center" shrinkToFit="1"/>
    </xf>
    <xf numFmtId="178" fontId="5" fillId="0" borderId="66" xfId="0" applyNumberFormat="1" applyFont="1" applyBorder="1" applyAlignment="1">
      <alignment vertical="center" shrinkToFit="1"/>
    </xf>
    <xf numFmtId="178" fontId="5" fillId="0" borderId="65" xfId="0" applyNumberFormat="1" applyFont="1" applyBorder="1" applyAlignment="1">
      <alignment vertical="center" shrinkToFit="1"/>
    </xf>
    <xf numFmtId="176" fontId="5" fillId="7" borderId="64" xfId="0" applyNumberFormat="1" applyFont="1" applyFill="1" applyBorder="1" applyAlignment="1">
      <alignment vertical="center" shrinkToFit="1"/>
    </xf>
    <xf numFmtId="0" fontId="22" fillId="0" borderId="0" xfId="0" quotePrefix="1" applyFont="1" applyAlignment="1">
      <alignment vertical="center"/>
    </xf>
    <xf numFmtId="57" fontId="12" fillId="0" borderId="0" xfId="0" quotePrefix="1" applyNumberFormat="1" applyFont="1" applyAlignment="1" applyProtection="1">
      <alignment horizontal="center" vertical="center"/>
      <protection locked="0"/>
    </xf>
    <xf numFmtId="0" fontId="12" fillId="0" borderId="0" xfId="0" quotePrefix="1" applyFont="1" applyAlignment="1" applyProtection="1">
      <alignment vertical="center"/>
      <protection locked="0"/>
    </xf>
    <xf numFmtId="57" fontId="12" fillId="0" borderId="0" xfId="0" applyNumberFormat="1" applyFont="1" applyAlignment="1" applyProtection="1">
      <alignment vertical="center"/>
      <protection locked="0"/>
    </xf>
    <xf numFmtId="57" fontId="12" fillId="0" borderId="0" xfId="0" quotePrefix="1" applyNumberFormat="1" applyFont="1" applyAlignment="1" applyProtection="1">
      <alignment vertical="center"/>
      <protection locked="0"/>
    </xf>
    <xf numFmtId="0" fontId="5" fillId="0" borderId="0" xfId="0" applyNumberFormat="1" applyFont="1" applyAlignment="1"/>
    <xf numFmtId="0" fontId="5" fillId="0" borderId="0" xfId="0" applyFont="1" applyAlignment="1" applyProtection="1">
      <alignment horizontal="left" vertical="center"/>
    </xf>
    <xf numFmtId="179" fontId="5" fillId="0" borderId="0" xfId="0" applyNumberFormat="1" applyFont="1" applyBorder="1" applyAlignment="1">
      <alignment horizontal="center" vertical="center"/>
    </xf>
    <xf numFmtId="0" fontId="23" fillId="0" borderId="0" xfId="1" applyFont="1" applyAlignment="1" applyProtection="1">
      <alignment horizontal="left" vertical="center"/>
    </xf>
    <xf numFmtId="0" fontId="23" fillId="0" borderId="0" xfId="1" applyFont="1" applyAlignment="1" applyProtection="1">
      <alignment vertical="center"/>
    </xf>
    <xf numFmtId="0" fontId="23" fillId="0" borderId="0" xfId="1" applyFont="1" applyBorder="1" applyAlignment="1" applyProtection="1">
      <alignment horizontal="left" vertical="center"/>
    </xf>
    <xf numFmtId="0" fontId="23" fillId="0" borderId="0" xfId="1" applyFont="1" applyFill="1" applyAlignment="1" applyProtection="1">
      <alignment vertical="center"/>
    </xf>
    <xf numFmtId="2" fontId="5" fillId="0" borderId="34" xfId="0" applyNumberFormat="1" applyFont="1" applyBorder="1" applyAlignment="1">
      <alignment horizontal="right" vertical="center" shrinkToFit="1"/>
    </xf>
    <xf numFmtId="185" fontId="5" fillId="0" borderId="66" xfId="0" applyNumberFormat="1" applyFont="1" applyBorder="1" applyAlignment="1">
      <alignment horizontal="right" vertical="center" shrinkToFit="1"/>
    </xf>
    <xf numFmtId="0" fontId="4" fillId="0" borderId="0" xfId="0" applyFont="1" applyAlignment="1">
      <alignment vertical="center"/>
    </xf>
    <xf numFmtId="178" fontId="5" fillId="0" borderId="94" xfId="0" applyNumberFormat="1" applyFont="1" applyFill="1" applyBorder="1" applyAlignment="1">
      <alignment vertical="center" shrinkToFit="1"/>
    </xf>
    <xf numFmtId="178" fontId="5" fillId="0" borderId="87" xfId="0" applyNumberFormat="1" applyFont="1" applyFill="1" applyBorder="1" applyAlignment="1">
      <alignment vertical="center" shrinkToFit="1"/>
    </xf>
    <xf numFmtId="178" fontId="5" fillId="0" borderId="93" xfId="0" applyNumberFormat="1" applyFont="1" applyFill="1" applyBorder="1" applyAlignment="1">
      <alignment vertical="center" shrinkToFit="1"/>
    </xf>
    <xf numFmtId="176" fontId="5" fillId="0" borderId="92" xfId="0" applyNumberFormat="1" applyFont="1" applyFill="1" applyBorder="1" applyAlignment="1">
      <alignment vertical="center" shrinkToFit="1"/>
    </xf>
    <xf numFmtId="57" fontId="24" fillId="0" borderId="0" xfId="0" applyNumberFormat="1" applyFont="1" applyAlignment="1">
      <alignment horizontal="left" vertical="center"/>
    </xf>
    <xf numFmtId="0" fontId="0" fillId="0" borderId="0" xfId="0" applyAlignment="1">
      <alignment vertical="center"/>
    </xf>
    <xf numFmtId="187" fontId="5" fillId="0" borderId="0" xfId="0" applyNumberFormat="1" applyFont="1" applyAlignment="1">
      <alignment horizontal="center" vertical="center"/>
    </xf>
    <xf numFmtId="178" fontId="5" fillId="0" borderId="0" xfId="0" applyNumberFormat="1" applyFont="1" applyAlignment="1">
      <alignment vertical="center" shrinkToFit="1"/>
    </xf>
    <xf numFmtId="183" fontId="5" fillId="5" borderId="21" xfId="0" applyNumberFormat="1" applyFont="1" applyFill="1" applyBorder="1" applyAlignment="1" applyProtection="1">
      <alignment horizontal="center" vertical="center" shrinkToFit="1"/>
    </xf>
    <xf numFmtId="183" fontId="5" fillId="5" borderId="22" xfId="0" applyNumberFormat="1" applyFont="1" applyFill="1" applyBorder="1" applyAlignment="1" applyProtection="1">
      <alignment horizontal="center" vertical="center" shrinkToFit="1"/>
    </xf>
    <xf numFmtId="183" fontId="5" fillId="5" borderId="69" xfId="0" applyNumberFormat="1" applyFont="1" applyFill="1" applyBorder="1" applyAlignment="1" applyProtection="1">
      <alignment horizontal="center" vertical="center" shrinkToFit="1"/>
    </xf>
    <xf numFmtId="188" fontId="5" fillId="5" borderId="21" xfId="0" applyNumberFormat="1" applyFont="1" applyFill="1" applyBorder="1" applyAlignment="1" applyProtection="1">
      <alignment horizontal="center" vertical="center" shrinkToFit="1"/>
    </xf>
    <xf numFmtId="188" fontId="5" fillId="5" borderId="22" xfId="0" applyNumberFormat="1" applyFont="1" applyFill="1" applyBorder="1" applyAlignment="1" applyProtection="1">
      <alignment horizontal="center" vertical="center" shrinkToFit="1"/>
    </xf>
    <xf numFmtId="188" fontId="5" fillId="5" borderId="69" xfId="0" applyNumberFormat="1" applyFont="1" applyFill="1" applyBorder="1" applyAlignment="1" applyProtection="1">
      <alignment horizontal="center" vertical="center" shrinkToFit="1"/>
    </xf>
    <xf numFmtId="183" fontId="5" fillId="0" borderId="40" xfId="0" applyNumberFormat="1" applyFont="1" applyFill="1" applyBorder="1" applyAlignment="1" applyProtection="1">
      <alignment horizontal="center" vertical="center" shrinkToFit="1"/>
    </xf>
    <xf numFmtId="183" fontId="5" fillId="0" borderId="41" xfId="0" applyNumberFormat="1" applyFont="1" applyFill="1" applyBorder="1" applyAlignment="1" applyProtection="1">
      <alignment horizontal="center" vertical="center" shrinkToFit="1"/>
    </xf>
    <xf numFmtId="183" fontId="5" fillId="0" borderId="41" xfId="0" applyNumberFormat="1" applyFont="1" applyFill="1" applyBorder="1" applyAlignment="1">
      <alignment horizontal="center" vertical="center" shrinkToFit="1"/>
    </xf>
    <xf numFmtId="183" fontId="5" fillId="0" borderId="91" xfId="0" applyNumberFormat="1" applyFont="1" applyFill="1" applyBorder="1" applyAlignment="1">
      <alignment horizontal="center" vertical="center" shrinkToFit="1"/>
    </xf>
    <xf numFmtId="183" fontId="5" fillId="10" borderId="89" xfId="0" applyNumberFormat="1" applyFont="1" applyFill="1" applyBorder="1" applyAlignment="1" applyProtection="1">
      <alignment horizontal="center" vertical="center" shrinkToFit="1"/>
    </xf>
    <xf numFmtId="183" fontId="5" fillId="10" borderId="90" xfId="0" applyNumberFormat="1" applyFont="1" applyFill="1" applyBorder="1" applyAlignment="1" applyProtection="1">
      <alignment horizontal="center" vertical="center" shrinkToFit="1"/>
    </xf>
    <xf numFmtId="183" fontId="5" fillId="10" borderId="73" xfId="0" applyNumberFormat="1" applyFont="1" applyFill="1" applyBorder="1" applyAlignment="1" applyProtection="1">
      <alignment horizontal="center" vertical="center" shrinkToFit="1"/>
    </xf>
    <xf numFmtId="183" fontId="5" fillId="0" borderId="32" xfId="0" applyNumberFormat="1" applyFont="1" applyFill="1" applyBorder="1" applyAlignment="1">
      <alignment horizontal="center" vertical="center" shrinkToFit="1"/>
    </xf>
    <xf numFmtId="183" fontId="5" fillId="0" borderId="50" xfId="0" applyNumberFormat="1" applyFont="1" applyFill="1" applyBorder="1" applyAlignment="1" applyProtection="1">
      <alignment horizontal="center" vertical="center" shrinkToFit="1"/>
    </xf>
    <xf numFmtId="183" fontId="5" fillId="10" borderId="48" xfId="0" applyNumberFormat="1" applyFont="1" applyFill="1" applyBorder="1" applyAlignment="1" applyProtection="1">
      <alignment horizontal="center" vertical="center" shrinkToFit="1"/>
    </xf>
    <xf numFmtId="183" fontId="5" fillId="10" borderId="49" xfId="0" applyNumberFormat="1" applyFont="1" applyFill="1" applyBorder="1" applyAlignment="1" applyProtection="1">
      <alignment horizontal="center" vertical="center" shrinkToFit="1"/>
    </xf>
    <xf numFmtId="183" fontId="5" fillId="0" borderId="43" xfId="0" applyNumberFormat="1" applyFont="1" applyFill="1" applyBorder="1" applyAlignment="1" applyProtection="1">
      <alignment horizontal="center" vertical="center" shrinkToFit="1"/>
    </xf>
    <xf numFmtId="183" fontId="5" fillId="0" borderId="52" xfId="0" applyNumberFormat="1" applyFont="1" applyFill="1" applyBorder="1" applyAlignment="1" applyProtection="1">
      <alignment horizontal="center" vertical="center" shrinkToFit="1"/>
    </xf>
    <xf numFmtId="183" fontId="5" fillId="10" borderId="36" xfId="0" applyNumberFormat="1" applyFont="1" applyFill="1" applyBorder="1" applyAlignment="1" applyProtection="1">
      <alignment horizontal="center" vertical="center" shrinkToFit="1"/>
    </xf>
    <xf numFmtId="183" fontId="5" fillId="10" borderId="37" xfId="0" applyNumberFormat="1" applyFont="1" applyFill="1" applyBorder="1" applyAlignment="1" applyProtection="1">
      <alignment horizontal="center" vertical="center" shrinkToFit="1"/>
    </xf>
    <xf numFmtId="183" fontId="5" fillId="0" borderId="60" xfId="0" applyNumberFormat="1" applyFont="1" applyFill="1" applyBorder="1" applyAlignment="1" applyProtection="1">
      <alignment horizontal="center" vertical="center" shrinkToFit="1"/>
    </xf>
    <xf numFmtId="183" fontId="5" fillId="0" borderId="58" xfId="0" applyNumberFormat="1" applyFont="1" applyFill="1" applyBorder="1" applyAlignment="1" applyProtection="1">
      <alignment horizontal="center" vertical="center" shrinkToFit="1"/>
    </xf>
    <xf numFmtId="183" fontId="5" fillId="0" borderId="56" xfId="0" applyNumberFormat="1" applyFont="1" applyFill="1" applyBorder="1" applyAlignment="1" applyProtection="1">
      <alignment horizontal="center" vertical="center" shrinkToFit="1"/>
    </xf>
    <xf numFmtId="183" fontId="5" fillId="0" borderId="57" xfId="0" applyNumberFormat="1" applyFont="1" applyFill="1" applyBorder="1" applyAlignment="1">
      <alignment horizontal="center" vertical="center" shrinkToFit="1"/>
    </xf>
    <xf numFmtId="183" fontId="5" fillId="10" borderId="59" xfId="0" applyNumberFormat="1" applyFont="1" applyFill="1" applyBorder="1" applyAlignment="1" applyProtection="1">
      <alignment horizontal="center" vertical="center" shrinkToFit="1"/>
    </xf>
    <xf numFmtId="183" fontId="5" fillId="0" borderId="56" xfId="0" applyNumberFormat="1" applyFont="1" applyFill="1" applyBorder="1" applyAlignment="1">
      <alignment horizontal="center" vertical="center" shrinkToFit="1"/>
    </xf>
    <xf numFmtId="183" fontId="5" fillId="0" borderId="33" xfId="0" applyNumberFormat="1" applyFont="1" applyFill="1" applyBorder="1" applyAlignment="1">
      <alignment horizontal="center" vertical="center" shrinkToFit="1"/>
    </xf>
    <xf numFmtId="183" fontId="5" fillId="10" borderId="53" xfId="0" applyNumberFormat="1" applyFont="1" applyFill="1" applyBorder="1" applyAlignment="1" applyProtection="1">
      <alignment horizontal="center" vertical="center" shrinkToFit="1"/>
    </xf>
    <xf numFmtId="183" fontId="5" fillId="10" borderId="61" xfId="0" applyNumberFormat="1" applyFont="1" applyFill="1" applyBorder="1" applyAlignment="1" applyProtection="1">
      <alignment horizontal="center" vertical="center" shrinkToFit="1"/>
    </xf>
    <xf numFmtId="183" fontId="5" fillId="10" borderId="62" xfId="0" applyNumberFormat="1" applyFont="1" applyFill="1" applyBorder="1" applyAlignment="1" applyProtection="1">
      <alignment horizontal="center" vertical="center" shrinkToFit="1"/>
    </xf>
    <xf numFmtId="183" fontId="5" fillId="0" borderId="95" xfId="0" applyNumberFormat="1" applyFont="1" applyFill="1" applyBorder="1" applyAlignment="1" applyProtection="1">
      <alignment horizontal="center" vertical="center" shrinkToFit="1"/>
    </xf>
    <xf numFmtId="183" fontId="5" fillId="0" borderId="87" xfId="0" applyNumberFormat="1" applyFont="1" applyFill="1" applyBorder="1" applyAlignment="1" applyProtection="1">
      <alignment horizontal="center" vertical="center" shrinkToFit="1"/>
    </xf>
    <xf numFmtId="183" fontId="5" fillId="0" borderId="93" xfId="0" applyNumberFormat="1" applyFont="1" applyFill="1" applyBorder="1" applyAlignment="1" applyProtection="1">
      <alignment horizontal="center" vertical="center" shrinkToFit="1"/>
    </xf>
    <xf numFmtId="183" fontId="5" fillId="0" borderId="94" xfId="0" applyNumberFormat="1" applyFont="1" applyFill="1" applyBorder="1" applyAlignment="1" applyProtection="1">
      <alignment horizontal="center" vertical="center" shrinkToFit="1"/>
    </xf>
    <xf numFmtId="183" fontId="5" fillId="9" borderId="71" xfId="0" applyNumberFormat="1" applyFont="1" applyFill="1" applyBorder="1" applyAlignment="1" applyProtection="1">
      <alignment horizontal="center" vertical="center" shrinkToFit="1"/>
    </xf>
    <xf numFmtId="183" fontId="5" fillId="9" borderId="35" xfId="0" applyNumberFormat="1" applyFont="1" applyFill="1" applyBorder="1" applyAlignment="1" applyProtection="1">
      <alignment horizontal="center" vertical="center" shrinkToFit="1"/>
    </xf>
    <xf numFmtId="183" fontId="5" fillId="9" borderId="46" xfId="0" applyNumberFormat="1" applyFont="1" applyFill="1" applyBorder="1" applyAlignment="1" applyProtection="1">
      <alignment horizontal="center" vertical="center" shrinkToFit="1"/>
    </xf>
    <xf numFmtId="183" fontId="5" fillId="9" borderId="47" xfId="0" applyNumberFormat="1" applyFont="1" applyFill="1" applyBorder="1" applyAlignment="1" applyProtection="1">
      <alignment horizontal="center" vertical="center" shrinkToFit="1"/>
    </xf>
    <xf numFmtId="183" fontId="5" fillId="9" borderId="81" xfId="0" applyNumberFormat="1" applyFont="1" applyFill="1" applyBorder="1" applyAlignment="1" applyProtection="1">
      <alignment horizontal="center" vertical="center" shrinkToFit="1"/>
    </xf>
    <xf numFmtId="183" fontId="5" fillId="0" borderId="44" xfId="0" applyNumberFormat="1" applyFont="1" applyFill="1" applyBorder="1" applyAlignment="1">
      <alignment vertical="center" shrinkToFit="1"/>
    </xf>
    <xf numFmtId="183" fontId="5" fillId="0" borderId="44" xfId="0" applyNumberFormat="1" applyFont="1" applyFill="1" applyBorder="1" applyAlignment="1" applyProtection="1">
      <alignment vertical="center" shrinkToFit="1"/>
    </xf>
    <xf numFmtId="183" fontId="5" fillId="9" borderId="72" xfId="0" applyNumberFormat="1" applyFont="1" applyFill="1" applyBorder="1" applyAlignment="1" applyProtection="1">
      <alignment horizontal="center" vertical="center" shrinkToFit="1"/>
    </xf>
    <xf numFmtId="183" fontId="5" fillId="9" borderId="30" xfId="0" applyNumberFormat="1" applyFont="1" applyFill="1" applyBorder="1" applyAlignment="1" applyProtection="1">
      <alignment horizontal="center" vertical="center" shrinkToFit="1"/>
    </xf>
    <xf numFmtId="183" fontId="5" fillId="9" borderId="77" xfId="0" applyNumberFormat="1" applyFont="1" applyFill="1" applyBorder="1" applyAlignment="1" applyProtection="1">
      <alignment horizontal="center" vertical="center" shrinkToFit="1"/>
    </xf>
    <xf numFmtId="183" fontId="5" fillId="0" borderId="44" xfId="0" applyNumberFormat="1" applyFont="1" applyBorder="1" applyAlignment="1">
      <alignment vertical="center" shrinkToFit="1"/>
    </xf>
    <xf numFmtId="183" fontId="5" fillId="0" borderId="86" xfId="0" applyNumberFormat="1" applyFont="1" applyBorder="1" applyAlignment="1">
      <alignment vertical="center" shrinkToFit="1"/>
    </xf>
    <xf numFmtId="183" fontId="5" fillId="0" borderId="66" xfId="0" applyNumberFormat="1" applyFont="1" applyBorder="1" applyAlignment="1">
      <alignment vertical="center" shrinkToFit="1"/>
    </xf>
    <xf numFmtId="183" fontId="5" fillId="0" borderId="88" xfId="0" applyNumberFormat="1" applyFont="1" applyFill="1" applyBorder="1" applyAlignment="1">
      <alignment horizontal="center" vertical="center" shrinkToFit="1"/>
    </xf>
    <xf numFmtId="183" fontId="5" fillId="0" borderId="57" xfId="0" applyNumberFormat="1" applyFont="1" applyBorder="1" applyAlignment="1">
      <alignment vertical="center" shrinkToFit="1"/>
    </xf>
    <xf numFmtId="183" fontId="5" fillId="0" borderId="57" xfId="0" applyNumberFormat="1" applyFont="1" applyFill="1" applyBorder="1" applyAlignment="1" applyProtection="1">
      <alignment horizontal="center" vertical="center" shrinkToFit="1"/>
    </xf>
    <xf numFmtId="183" fontId="5" fillId="9" borderId="76" xfId="0" applyNumberFormat="1" applyFont="1" applyFill="1" applyBorder="1" applyAlignment="1" applyProtection="1">
      <alignment horizontal="center" vertical="center" shrinkToFit="1"/>
    </xf>
    <xf numFmtId="183" fontId="5" fillId="9" borderId="75" xfId="0" applyNumberFormat="1" applyFont="1" applyFill="1" applyBorder="1" applyAlignment="1" applyProtection="1">
      <alignment horizontal="center" vertical="center" shrinkToFit="1"/>
    </xf>
    <xf numFmtId="183" fontId="5" fillId="0" borderId="19" xfId="0" applyNumberFormat="1" applyFont="1" applyFill="1" applyBorder="1" applyAlignment="1">
      <alignment horizontal="center" vertical="center" shrinkToFit="1"/>
    </xf>
    <xf numFmtId="183" fontId="5" fillId="0" borderId="20" xfId="0" applyNumberFormat="1" applyFont="1" applyFill="1" applyBorder="1" applyAlignment="1">
      <alignment horizontal="center" vertical="center" shrinkToFit="1"/>
    </xf>
    <xf numFmtId="183" fontId="5" fillId="0" borderId="9" xfId="0" applyNumberFormat="1" applyFont="1" applyFill="1" applyBorder="1" applyAlignment="1">
      <alignment horizontal="center" vertical="center" shrinkToFit="1"/>
    </xf>
    <xf numFmtId="178" fontId="5" fillId="8" borderId="33" xfId="0" applyNumberFormat="1" applyFont="1" applyFill="1" applyBorder="1" applyAlignment="1">
      <alignment vertical="center" shrinkToFit="1"/>
    </xf>
    <xf numFmtId="183" fontId="5" fillId="8" borderId="33" xfId="0" applyNumberFormat="1" applyFont="1" applyFill="1" applyBorder="1" applyAlignment="1">
      <alignment vertical="center" shrinkToFit="1"/>
    </xf>
    <xf numFmtId="185" fontId="5" fillId="8" borderId="33" xfId="0" applyNumberFormat="1" applyFont="1" applyFill="1" applyBorder="1" applyAlignment="1">
      <alignment vertical="center" shrinkToFit="1"/>
    </xf>
    <xf numFmtId="185" fontId="5" fillId="6" borderId="21" xfId="0" applyNumberFormat="1" applyFont="1" applyFill="1" applyBorder="1" applyAlignment="1" applyProtection="1">
      <alignment horizontal="right" vertical="center" shrinkToFit="1"/>
    </xf>
    <xf numFmtId="185" fontId="5" fillId="6" borderId="22" xfId="0" applyNumberFormat="1" applyFont="1" applyFill="1" applyBorder="1" applyAlignment="1" applyProtection="1">
      <alignment horizontal="right" vertical="center" shrinkToFit="1"/>
    </xf>
    <xf numFmtId="185" fontId="5" fillId="6" borderId="10" xfId="0" applyNumberFormat="1" applyFont="1" applyFill="1" applyBorder="1" applyAlignment="1" applyProtection="1">
      <alignment horizontal="right" vertical="center" shrinkToFit="1"/>
    </xf>
    <xf numFmtId="186" fontId="5" fillId="2" borderId="31" xfId="0" applyNumberFormat="1" applyFont="1" applyFill="1" applyBorder="1" applyAlignment="1" applyProtection="1">
      <alignment horizontal="center" vertical="center" shrinkToFit="1"/>
    </xf>
    <xf numFmtId="186" fontId="5" fillId="2" borderId="32" xfId="0" applyNumberFormat="1" applyFont="1" applyFill="1" applyBorder="1" applyAlignment="1" applyProtection="1">
      <alignment horizontal="center" vertical="center" shrinkToFit="1"/>
    </xf>
    <xf numFmtId="186" fontId="5" fillId="2" borderId="42" xfId="0" applyNumberFormat="1" applyFont="1" applyFill="1" applyBorder="1" applyAlignment="1" applyProtection="1">
      <alignment horizontal="center" vertical="center" shrinkToFit="1"/>
    </xf>
    <xf numFmtId="186" fontId="5" fillId="2" borderId="43" xfId="0" applyNumberFormat="1" applyFont="1" applyFill="1" applyBorder="1" applyAlignment="1" applyProtection="1">
      <alignment horizontal="center" vertical="center" shrinkToFit="1"/>
    </xf>
    <xf numFmtId="186" fontId="5" fillId="2" borderId="55" xfId="0" applyNumberFormat="1" applyFont="1" applyFill="1" applyBorder="1" applyAlignment="1" applyProtection="1">
      <alignment horizontal="center" vertical="center" shrinkToFit="1"/>
    </xf>
    <xf numFmtId="186" fontId="5" fillId="2" borderId="56" xfId="0" applyNumberFormat="1" applyFont="1" applyFill="1" applyBorder="1" applyAlignment="1" applyProtection="1">
      <alignment horizontal="center" vertical="center" shrinkToFit="1"/>
    </xf>
    <xf numFmtId="186" fontId="5" fillId="7" borderId="92" xfId="0" applyNumberFormat="1" applyFont="1" applyFill="1" applyBorder="1" applyAlignment="1" applyProtection="1">
      <alignment horizontal="center" vertical="center" shrinkToFit="1"/>
    </xf>
    <xf numFmtId="186" fontId="5" fillId="7" borderId="93" xfId="0" applyNumberFormat="1" applyFont="1" applyFill="1" applyBorder="1" applyAlignment="1" applyProtection="1">
      <alignment horizontal="center" vertical="center" shrinkToFit="1"/>
    </xf>
    <xf numFmtId="186" fontId="5" fillId="2" borderId="43" xfId="0" applyNumberFormat="1" applyFont="1" applyFill="1" applyBorder="1" applyAlignment="1">
      <alignment horizontal="center" vertical="center" shrinkToFit="1"/>
    </xf>
    <xf numFmtId="186" fontId="5" fillId="2" borderId="32" xfId="0" applyNumberFormat="1" applyFont="1" applyFill="1" applyBorder="1" applyAlignment="1">
      <alignment horizontal="center" vertical="center" shrinkToFit="1"/>
    </xf>
    <xf numFmtId="186" fontId="5" fillId="2" borderId="56" xfId="0" applyNumberFormat="1" applyFont="1" applyFill="1" applyBorder="1" applyAlignment="1">
      <alignment horizontal="center" vertical="center" shrinkToFit="1"/>
    </xf>
    <xf numFmtId="186" fontId="5" fillId="11" borderId="42" xfId="0" applyNumberFormat="1" applyFont="1" applyFill="1" applyBorder="1" applyAlignment="1" applyProtection="1">
      <alignment horizontal="center" vertical="center" shrinkToFit="1"/>
    </xf>
    <xf numFmtId="186" fontId="5" fillId="11" borderId="64" xfId="0" applyNumberFormat="1" applyFont="1" applyFill="1" applyBorder="1" applyAlignment="1" applyProtection="1">
      <alignment horizontal="center" vertical="center" shrinkToFit="1"/>
    </xf>
    <xf numFmtId="186" fontId="5" fillId="2" borderId="65" xfId="0" applyNumberFormat="1" applyFont="1" applyFill="1" applyBorder="1" applyAlignment="1" applyProtection="1">
      <alignment horizontal="center" vertical="center" shrinkToFit="1"/>
    </xf>
    <xf numFmtId="186" fontId="5" fillId="11" borderId="55" xfId="0" applyNumberFormat="1" applyFont="1" applyFill="1" applyBorder="1" applyAlignment="1" applyProtection="1">
      <alignment horizontal="center" vertical="center" shrinkToFit="1"/>
    </xf>
    <xf numFmtId="186" fontId="5" fillId="14" borderId="42" xfId="0" applyNumberFormat="1" applyFont="1" applyFill="1" applyBorder="1" applyAlignment="1" applyProtection="1">
      <alignment horizontal="center" vertical="center" shrinkToFit="1"/>
    </xf>
    <xf numFmtId="186" fontId="5" fillId="12" borderId="32" xfId="0" applyNumberFormat="1" applyFont="1" applyFill="1" applyBorder="1" applyAlignment="1">
      <alignment horizontal="center" vertical="center" shrinkToFit="1"/>
    </xf>
    <xf numFmtId="186" fontId="5" fillId="12" borderId="43" xfId="0" applyNumberFormat="1" applyFont="1" applyFill="1" applyBorder="1" applyAlignment="1">
      <alignment horizontal="center" vertical="center" shrinkToFit="1"/>
    </xf>
    <xf numFmtId="186" fontId="5" fillId="12" borderId="56" xfId="0" applyNumberFormat="1" applyFont="1" applyFill="1" applyBorder="1" applyAlignment="1">
      <alignment horizontal="center" vertical="center" shrinkToFit="1"/>
    </xf>
    <xf numFmtId="186" fontId="5" fillId="2" borderId="11" xfId="0" applyNumberFormat="1" applyFont="1" applyFill="1" applyBorder="1" applyAlignment="1" applyProtection="1">
      <alignment horizontal="center" vertical="center" shrinkToFit="1"/>
    </xf>
    <xf numFmtId="186" fontId="5" fillId="2" borderId="9" xfId="0" applyNumberFormat="1" applyFont="1" applyFill="1" applyBorder="1" applyAlignment="1">
      <alignment horizontal="center" vertical="center" shrinkToFit="1"/>
    </xf>
    <xf numFmtId="177" fontId="5" fillId="0" borderId="33" xfId="0" applyNumberFormat="1" applyFont="1" applyFill="1" applyBorder="1" applyAlignment="1">
      <alignment vertical="center" shrinkToFit="1"/>
    </xf>
    <xf numFmtId="177" fontId="5" fillId="0" borderId="34" xfId="0" applyNumberFormat="1" applyFont="1" applyFill="1" applyBorder="1" applyAlignment="1">
      <alignment vertical="center" shrinkToFit="1"/>
    </xf>
    <xf numFmtId="177" fontId="5" fillId="0" borderId="32" xfId="0" applyNumberFormat="1" applyFont="1" applyFill="1" applyBorder="1" applyAlignment="1">
      <alignment vertical="center" shrinkToFit="1"/>
    </xf>
    <xf numFmtId="177" fontId="5" fillId="0" borderId="44" xfId="0" applyNumberFormat="1" applyFont="1" applyFill="1" applyBorder="1" applyAlignment="1">
      <alignment vertical="center" shrinkToFit="1"/>
    </xf>
    <xf numFmtId="177" fontId="5" fillId="0" borderId="45" xfId="0" applyNumberFormat="1" applyFont="1" applyFill="1" applyBorder="1" applyAlignment="1">
      <alignment vertical="center" shrinkToFit="1"/>
    </xf>
    <xf numFmtId="177" fontId="5" fillId="0" borderId="43" xfId="0" applyNumberFormat="1" applyFont="1" applyFill="1" applyBorder="1" applyAlignment="1">
      <alignment vertical="center" shrinkToFit="1"/>
    </xf>
    <xf numFmtId="177" fontId="5" fillId="0" borderId="57" xfId="0" applyNumberFormat="1" applyFont="1" applyFill="1" applyBorder="1" applyAlignment="1">
      <alignment vertical="center" shrinkToFit="1"/>
    </xf>
    <xf numFmtId="177" fontId="5" fillId="0" borderId="58" xfId="0" applyNumberFormat="1" applyFont="1" applyFill="1" applyBorder="1" applyAlignment="1">
      <alignment vertical="center" shrinkToFit="1"/>
    </xf>
    <xf numFmtId="177" fontId="5" fillId="0" borderId="56" xfId="0" applyNumberFormat="1" applyFont="1" applyFill="1" applyBorder="1" applyAlignment="1">
      <alignment vertical="center" shrinkToFit="1"/>
    </xf>
    <xf numFmtId="177" fontId="5" fillId="8" borderId="71" xfId="0" applyNumberFormat="1" applyFont="1" applyFill="1" applyBorder="1" applyAlignment="1" applyProtection="1">
      <alignment horizontal="center" vertical="center" shrinkToFit="1"/>
    </xf>
    <xf numFmtId="177" fontId="5" fillId="8" borderId="47" xfId="0" applyNumberFormat="1" applyFont="1" applyFill="1" applyBorder="1" applyAlignment="1" applyProtection="1">
      <alignment horizontal="center" vertical="center" shrinkToFit="1"/>
    </xf>
    <xf numFmtId="177" fontId="5" fillId="8" borderId="46" xfId="0" applyNumberFormat="1" applyFont="1" applyFill="1" applyBorder="1" applyAlignment="1" applyProtection="1">
      <alignment horizontal="center" vertical="center" shrinkToFit="1"/>
    </xf>
    <xf numFmtId="177" fontId="5" fillId="8" borderId="30" xfId="0" applyNumberFormat="1" applyFont="1" applyFill="1" applyBorder="1" applyAlignment="1" applyProtection="1">
      <alignment horizontal="center" vertical="center" shrinkToFit="1"/>
    </xf>
    <xf numFmtId="177" fontId="5" fillId="8" borderId="35" xfId="0" applyNumberFormat="1" applyFont="1" applyFill="1" applyBorder="1" applyAlignment="1" applyProtection="1">
      <alignment horizontal="center" vertical="center" shrinkToFit="1"/>
    </xf>
    <xf numFmtId="177" fontId="5" fillId="8" borderId="46" xfId="0" applyNumberFormat="1" applyFont="1" applyFill="1" applyBorder="1" applyAlignment="1">
      <alignment vertical="center" shrinkToFit="1"/>
    </xf>
    <xf numFmtId="177" fontId="5" fillId="8" borderId="47" xfId="0" applyNumberFormat="1" applyFont="1" applyFill="1" applyBorder="1" applyAlignment="1">
      <alignment vertical="center" shrinkToFit="1"/>
    </xf>
    <xf numFmtId="177" fontId="5" fillId="0" borderId="94" xfId="0" applyNumberFormat="1" applyFont="1" applyFill="1" applyBorder="1" applyAlignment="1">
      <alignment vertical="center" shrinkToFit="1"/>
    </xf>
    <xf numFmtId="177" fontId="5" fillId="0" borderId="87" xfId="0" applyNumberFormat="1" applyFont="1" applyFill="1" applyBorder="1" applyAlignment="1">
      <alignment vertical="center" shrinkToFit="1"/>
    </xf>
    <xf numFmtId="177" fontId="5" fillId="0" borderId="93" xfId="0" applyNumberFormat="1" applyFont="1" applyFill="1" applyBorder="1" applyAlignment="1">
      <alignment vertical="center" shrinkToFit="1"/>
    </xf>
    <xf numFmtId="177" fontId="5" fillId="8" borderId="72" xfId="0" applyNumberFormat="1" applyFont="1" applyFill="1" applyBorder="1" applyAlignment="1" applyProtection="1">
      <alignment horizontal="center" vertical="center" shrinkToFit="1"/>
    </xf>
    <xf numFmtId="177" fontId="5" fillId="0" borderId="33" xfId="0" applyNumberFormat="1" applyFont="1" applyFill="1" applyBorder="1" applyAlignment="1" applyProtection="1">
      <alignment vertical="center" shrinkToFit="1"/>
    </xf>
    <xf numFmtId="177" fontId="5" fillId="0" borderId="34" xfId="0" applyNumberFormat="1" applyFont="1" applyFill="1" applyBorder="1" applyAlignment="1" applyProtection="1">
      <alignment vertical="center" shrinkToFit="1"/>
    </xf>
    <xf numFmtId="177" fontId="5" fillId="0" borderId="32" xfId="0" applyNumberFormat="1" applyFont="1" applyFill="1" applyBorder="1" applyAlignment="1" applyProtection="1">
      <alignment vertical="center" shrinkToFit="1"/>
    </xf>
    <xf numFmtId="177" fontId="5" fillId="0" borderId="44" xfId="0" applyNumberFormat="1" applyFont="1" applyFill="1" applyBorder="1" applyAlignment="1" applyProtection="1">
      <alignment vertical="center" shrinkToFit="1"/>
    </xf>
    <xf numFmtId="177" fontId="5" fillId="0" borderId="45" xfId="0" applyNumberFormat="1" applyFont="1" applyFill="1" applyBorder="1" applyAlignment="1" applyProtection="1">
      <alignment vertical="center" shrinkToFit="1"/>
    </xf>
    <xf numFmtId="177" fontId="5" fillId="0" borderId="43" xfId="0" applyNumberFormat="1" applyFont="1" applyFill="1" applyBorder="1" applyAlignment="1" applyProtection="1">
      <alignment vertical="center" shrinkToFit="1"/>
    </xf>
    <xf numFmtId="177" fontId="5" fillId="0" borderId="44" xfId="0" applyNumberFormat="1" applyFont="1" applyFill="1" applyBorder="1" applyAlignment="1" applyProtection="1">
      <alignment horizontal="center" vertical="center" shrinkToFit="1"/>
    </xf>
    <xf numFmtId="177" fontId="5" fillId="0" borderId="45" xfId="0" applyNumberFormat="1" applyFont="1" applyFill="1" applyBorder="1" applyAlignment="1" applyProtection="1">
      <alignment horizontal="center" vertical="center" shrinkToFit="1"/>
    </xf>
    <xf numFmtId="177" fontId="5" fillId="0" borderId="57" xfId="0" applyNumberFormat="1" applyFont="1" applyFill="1" applyBorder="1" applyAlignment="1">
      <alignment horizontal="center" vertical="center" shrinkToFit="1"/>
    </xf>
    <xf numFmtId="177" fontId="5" fillId="8" borderId="75" xfId="0" applyNumberFormat="1" applyFont="1" applyFill="1" applyBorder="1" applyAlignment="1" applyProtection="1">
      <alignment horizontal="center" vertical="center" shrinkToFit="1"/>
    </xf>
    <xf numFmtId="177" fontId="5" fillId="8" borderId="76" xfId="0" applyNumberFormat="1" applyFont="1" applyFill="1" applyBorder="1" applyAlignment="1" applyProtection="1">
      <alignment horizontal="center" vertical="center" shrinkToFit="1"/>
    </xf>
    <xf numFmtId="177" fontId="5" fillId="0" borderId="34" xfId="0" applyNumberFormat="1" applyFont="1" applyFill="1" applyBorder="1" applyAlignment="1">
      <alignment horizontal="center" vertical="center" shrinkToFit="1"/>
    </xf>
    <xf numFmtId="177" fontId="5" fillId="0" borderId="32" xfId="0" applyNumberFormat="1" applyFont="1" applyFill="1" applyBorder="1" applyAlignment="1">
      <alignment horizontal="center" vertical="center" shrinkToFit="1"/>
    </xf>
    <xf numFmtId="177" fontId="5" fillId="0" borderId="45" xfId="0" applyNumberFormat="1" applyFont="1" applyFill="1" applyBorder="1" applyAlignment="1">
      <alignment horizontal="center" vertical="center" shrinkToFit="1"/>
    </xf>
    <xf numFmtId="177" fontId="5" fillId="0" borderId="43" xfId="0" applyNumberFormat="1" applyFont="1" applyFill="1" applyBorder="1" applyAlignment="1">
      <alignment horizontal="center" vertical="center" shrinkToFit="1"/>
    </xf>
    <xf numFmtId="177" fontId="5" fillId="8" borderId="77" xfId="0" applyNumberFormat="1" applyFont="1" applyFill="1" applyBorder="1" applyAlignment="1" applyProtection="1">
      <alignment horizontal="center" vertical="center" shrinkToFit="1"/>
    </xf>
    <xf numFmtId="177" fontId="5" fillId="0" borderId="33" xfId="0" applyNumberFormat="1" applyFont="1" applyFill="1" applyBorder="1" applyAlignment="1" applyProtection="1">
      <alignment horizontal="center" vertical="center" shrinkToFit="1"/>
    </xf>
    <xf numFmtId="177" fontId="5" fillId="0" borderId="78" xfId="0" applyNumberFormat="1" applyFont="1" applyFill="1" applyBorder="1" applyAlignment="1">
      <alignment vertical="center" shrinkToFit="1"/>
    </xf>
    <xf numFmtId="177" fontId="5" fillId="0" borderId="79" xfId="0" applyNumberFormat="1" applyFont="1" applyFill="1" applyBorder="1" applyAlignment="1">
      <alignment vertical="center" shrinkToFit="1"/>
    </xf>
    <xf numFmtId="177" fontId="5" fillId="0" borderId="79" xfId="0" applyNumberFormat="1" applyFont="1" applyFill="1" applyBorder="1" applyAlignment="1" applyProtection="1">
      <alignment horizontal="center" vertical="center" shrinkToFit="1"/>
    </xf>
    <xf numFmtId="177" fontId="5" fillId="0" borderId="79" xfId="0" applyNumberFormat="1" applyFont="1" applyFill="1" applyBorder="1" applyAlignment="1">
      <alignment horizontal="center" vertical="center" shrinkToFit="1"/>
    </xf>
    <xf numFmtId="177" fontId="5" fillId="0" borderId="57" xfId="0" applyNumberFormat="1" applyFont="1" applyFill="1" applyBorder="1" applyAlignment="1" applyProtection="1">
      <alignment horizontal="center" vertical="center" shrinkToFit="1"/>
    </xf>
    <xf numFmtId="177" fontId="5" fillId="0" borderId="34" xfId="0" applyNumberFormat="1" applyFont="1" applyFill="1" applyBorder="1" applyAlignment="1" applyProtection="1">
      <alignment horizontal="center" vertical="center" shrinkToFit="1"/>
    </xf>
    <xf numFmtId="177" fontId="5" fillId="8" borderId="49" xfId="0" applyNumberFormat="1" applyFont="1" applyFill="1" applyBorder="1" applyAlignment="1" applyProtection="1">
      <alignment horizontal="center" vertical="center" shrinkToFit="1"/>
    </xf>
    <xf numFmtId="177" fontId="5" fillId="8" borderId="48" xfId="0" applyNumberFormat="1" applyFont="1" applyFill="1" applyBorder="1" applyAlignment="1" applyProtection="1">
      <alignment horizontal="center" vertical="center" shrinkToFit="1"/>
    </xf>
    <xf numFmtId="177" fontId="5" fillId="8" borderId="61" xfId="0" applyNumberFormat="1" applyFont="1" applyFill="1" applyBorder="1" applyAlignment="1" applyProtection="1">
      <alignment horizontal="center" vertical="center" shrinkToFit="1"/>
    </xf>
    <xf numFmtId="177" fontId="5" fillId="0" borderId="58" xfId="0" applyNumberFormat="1" applyFont="1" applyFill="1" applyBorder="1" applyAlignment="1" applyProtection="1">
      <alignment horizontal="center" vertical="center" shrinkToFit="1"/>
    </xf>
    <xf numFmtId="177" fontId="5" fillId="8" borderId="36" xfId="0" applyNumberFormat="1" applyFont="1" applyFill="1" applyBorder="1" applyAlignment="1" applyProtection="1">
      <alignment horizontal="center" vertical="center" shrinkToFit="1"/>
    </xf>
    <xf numFmtId="177" fontId="5" fillId="8" borderId="59" xfId="0" applyNumberFormat="1" applyFont="1" applyFill="1" applyBorder="1" applyAlignment="1" applyProtection="1">
      <alignment horizontal="center" vertical="center" shrinkToFit="1"/>
    </xf>
    <xf numFmtId="177" fontId="5" fillId="8" borderId="37" xfId="0" applyNumberFormat="1" applyFont="1" applyFill="1" applyBorder="1" applyAlignment="1" applyProtection="1">
      <alignment horizontal="center" vertical="center" shrinkToFit="1"/>
    </xf>
    <xf numFmtId="177" fontId="5" fillId="0" borderId="43" xfId="0" applyNumberFormat="1" applyFont="1" applyFill="1" applyBorder="1" applyAlignment="1" applyProtection="1">
      <alignment horizontal="center" vertical="center" shrinkToFit="1"/>
    </xf>
    <xf numFmtId="177" fontId="5" fillId="8" borderId="96" xfId="0" applyNumberFormat="1" applyFont="1" applyFill="1" applyBorder="1" applyAlignment="1" applyProtection="1">
      <alignment horizontal="center" vertical="center" shrinkToFit="1"/>
    </xf>
    <xf numFmtId="177" fontId="5" fillId="8" borderId="97" xfId="0" applyNumberFormat="1" applyFont="1" applyFill="1" applyBorder="1" applyAlignment="1" applyProtection="1">
      <alignment horizontal="center" vertical="center" shrinkToFit="1"/>
    </xf>
    <xf numFmtId="177" fontId="5" fillId="8" borderId="54" xfId="0" applyNumberFormat="1" applyFont="1" applyFill="1" applyBorder="1" applyAlignment="1" applyProtection="1">
      <alignment horizontal="center" vertical="center" shrinkToFit="1"/>
    </xf>
    <xf numFmtId="177" fontId="5" fillId="8" borderId="80" xfId="0" applyNumberFormat="1" applyFont="1" applyFill="1" applyBorder="1" applyAlignment="1" applyProtection="1">
      <alignment horizontal="center" vertical="center" shrinkToFit="1"/>
    </xf>
    <xf numFmtId="177" fontId="5" fillId="8" borderId="53" xfId="0" applyNumberFormat="1" applyFont="1" applyFill="1" applyBorder="1" applyAlignment="1" applyProtection="1">
      <alignment horizontal="center" vertical="center" shrinkToFit="1"/>
    </xf>
    <xf numFmtId="177" fontId="5" fillId="0" borderId="44" xfId="0" applyNumberFormat="1" applyFont="1" applyBorder="1" applyAlignment="1">
      <alignment vertical="center" shrinkToFit="1"/>
    </xf>
    <xf numFmtId="177" fontId="5" fillId="0" borderId="45" xfId="0" applyNumberFormat="1" applyFont="1" applyBorder="1" applyAlignment="1">
      <alignment vertical="center" shrinkToFit="1"/>
    </xf>
    <xf numFmtId="177" fontId="5" fillId="0" borderId="86" xfId="0" applyNumberFormat="1" applyFont="1" applyBorder="1" applyAlignment="1">
      <alignment vertical="center" shrinkToFit="1"/>
    </xf>
    <xf numFmtId="177" fontId="5" fillId="0" borderId="66" xfId="0" applyNumberFormat="1" applyFont="1" applyBorder="1" applyAlignment="1">
      <alignment vertical="center" shrinkToFit="1"/>
    </xf>
    <xf numFmtId="177" fontId="5" fillId="0" borderId="57" xfId="0" applyNumberFormat="1" applyFont="1" applyBorder="1" applyAlignment="1">
      <alignment vertical="center" shrinkToFit="1"/>
    </xf>
    <xf numFmtId="177" fontId="5" fillId="0" borderId="58" xfId="0" applyNumberFormat="1" applyFont="1" applyBorder="1" applyAlignment="1">
      <alignment vertical="center" shrinkToFit="1"/>
    </xf>
    <xf numFmtId="177" fontId="5" fillId="8" borderId="62" xfId="0" applyNumberFormat="1" applyFont="1" applyFill="1" applyBorder="1" applyAlignment="1" applyProtection="1">
      <alignment horizontal="center" vertical="center" shrinkToFit="1"/>
    </xf>
    <xf numFmtId="177" fontId="5" fillId="8" borderId="81" xfId="0" applyNumberFormat="1" applyFont="1" applyFill="1" applyBorder="1" applyAlignment="1" applyProtection="1">
      <alignment horizontal="center" vertical="center" shrinkToFit="1"/>
    </xf>
    <xf numFmtId="177" fontId="5" fillId="0" borderId="60" xfId="0" applyNumberFormat="1" applyFont="1" applyFill="1" applyBorder="1" applyAlignment="1">
      <alignment horizontal="center" vertical="center" shrinkToFit="1"/>
    </xf>
    <xf numFmtId="177" fontId="5" fillId="8" borderId="29" xfId="0" applyNumberFormat="1" applyFont="1" applyFill="1" applyBorder="1" applyAlignment="1" applyProtection="1">
      <alignment horizontal="center" vertical="center" shrinkToFit="1"/>
    </xf>
    <xf numFmtId="177" fontId="5" fillId="8" borderId="82" xfId="0" applyNumberFormat="1" applyFont="1" applyFill="1" applyBorder="1" applyAlignment="1" applyProtection="1">
      <alignment horizontal="center" vertical="center" shrinkToFit="1"/>
    </xf>
    <xf numFmtId="177" fontId="5" fillId="8" borderId="51" xfId="0" applyNumberFormat="1" applyFont="1" applyFill="1" applyBorder="1" applyAlignment="1" applyProtection="1">
      <alignment horizontal="center" vertical="center" shrinkToFit="1"/>
    </xf>
    <xf numFmtId="177" fontId="5" fillId="7" borderId="50" xfId="0" applyNumberFormat="1" applyFont="1" applyFill="1" applyBorder="1" applyAlignment="1" applyProtection="1">
      <alignment horizontal="center" vertical="center" shrinkToFit="1"/>
    </xf>
    <xf numFmtId="177" fontId="5" fillId="0" borderId="33" xfId="0" applyNumberFormat="1" applyFont="1" applyFill="1" applyBorder="1" applyAlignment="1">
      <alignment horizontal="center" vertical="center" shrinkToFit="1"/>
    </xf>
    <xf numFmtId="177" fontId="5" fillId="0" borderId="44" xfId="0" applyNumberFormat="1" applyFont="1" applyFill="1" applyBorder="1" applyAlignment="1">
      <alignment horizontal="center" vertical="center" shrinkToFit="1"/>
    </xf>
    <xf numFmtId="177" fontId="5" fillId="0" borderId="58" xfId="0" applyNumberFormat="1" applyFont="1" applyFill="1" applyBorder="1" applyAlignment="1">
      <alignment horizontal="center" vertical="center" shrinkToFit="1"/>
    </xf>
    <xf numFmtId="177" fontId="5" fillId="0" borderId="56" xfId="0" applyNumberFormat="1" applyFont="1" applyFill="1" applyBorder="1" applyAlignment="1">
      <alignment horizontal="center" vertical="center" shrinkToFit="1"/>
    </xf>
    <xf numFmtId="177" fontId="5" fillId="8" borderId="33" xfId="0" applyNumberFormat="1" applyFont="1" applyFill="1" applyBorder="1" applyAlignment="1">
      <alignment vertical="center" shrinkToFit="1"/>
    </xf>
    <xf numFmtId="177" fontId="5" fillId="0" borderId="19" xfId="0" applyNumberFormat="1" applyFont="1" applyFill="1" applyBorder="1" applyAlignment="1">
      <alignment horizontal="center" vertical="center" shrinkToFit="1"/>
    </xf>
    <xf numFmtId="177" fontId="5" fillId="0" borderId="20" xfId="0" applyNumberFormat="1" applyFont="1" applyFill="1" applyBorder="1" applyAlignment="1">
      <alignment horizontal="center" vertical="center" shrinkToFit="1"/>
    </xf>
    <xf numFmtId="177" fontId="5" fillId="0" borderId="83" xfId="0" applyNumberFormat="1" applyFont="1" applyFill="1" applyBorder="1" applyAlignment="1">
      <alignment horizontal="center" vertical="center" shrinkToFit="1"/>
    </xf>
    <xf numFmtId="180" fontId="5" fillId="7" borderId="34" xfId="0" applyNumberFormat="1" applyFont="1" applyFill="1" applyBorder="1" applyAlignment="1">
      <alignment vertical="center" shrinkToFit="1"/>
    </xf>
    <xf numFmtId="180" fontId="5" fillId="7" borderId="45" xfId="0" applyNumberFormat="1" applyFont="1" applyFill="1" applyBorder="1" applyAlignment="1">
      <alignment vertical="center" shrinkToFit="1"/>
    </xf>
    <xf numFmtId="180" fontId="5" fillId="7" borderId="44" xfId="0" applyNumberFormat="1" applyFont="1" applyFill="1" applyBorder="1" applyAlignment="1" applyProtection="1">
      <alignment vertical="center" shrinkToFit="1"/>
    </xf>
    <xf numFmtId="180" fontId="5" fillId="7" borderId="44" xfId="0" applyNumberFormat="1" applyFont="1" applyFill="1" applyBorder="1" applyAlignment="1" applyProtection="1">
      <alignment horizontal="center" vertical="center" shrinkToFit="1"/>
    </xf>
    <xf numFmtId="180" fontId="5" fillId="7" borderId="34" xfId="0" applyNumberFormat="1" applyFont="1" applyFill="1" applyBorder="1" applyAlignment="1" applyProtection="1">
      <alignment horizontal="center" vertical="center" shrinkToFit="1"/>
    </xf>
    <xf numFmtId="180" fontId="5" fillId="7" borderId="33" xfId="0" applyNumberFormat="1" applyFont="1" applyFill="1" applyBorder="1" applyAlignment="1" applyProtection="1">
      <alignment horizontal="right" vertical="center" shrinkToFit="1"/>
    </xf>
    <xf numFmtId="189" fontId="5" fillId="7" borderId="45" xfId="0" applyNumberFormat="1" applyFont="1" applyFill="1" applyBorder="1" applyAlignment="1" applyProtection="1">
      <alignment horizontal="center" vertical="center" shrinkToFit="1"/>
    </xf>
    <xf numFmtId="189" fontId="5" fillId="7" borderId="43" xfId="0" applyNumberFormat="1" applyFont="1" applyFill="1" applyBorder="1" applyAlignment="1" applyProtection="1">
      <alignment horizontal="center" vertical="center" shrinkToFit="1"/>
    </xf>
    <xf numFmtId="189" fontId="5" fillId="7" borderId="56" xfId="0" applyNumberFormat="1" applyFont="1" applyFill="1" applyBorder="1" applyAlignment="1" applyProtection="1">
      <alignment horizontal="center" vertical="center" shrinkToFit="1"/>
    </xf>
    <xf numFmtId="185" fontId="5" fillId="0" borderId="45" xfId="0" applyNumberFormat="1" applyFont="1" applyFill="1" applyBorder="1" applyAlignment="1">
      <alignment horizontal="right" vertical="center" shrinkToFit="1"/>
    </xf>
    <xf numFmtId="188" fontId="5" fillId="0" borderId="45" xfId="0" applyNumberFormat="1" applyFont="1" applyFill="1" applyBorder="1" applyAlignment="1">
      <alignment horizontal="right" vertical="center" shrinkToFit="1"/>
    </xf>
    <xf numFmtId="188" fontId="5" fillId="0" borderId="0" xfId="0" applyNumberFormat="1" applyFont="1" applyBorder="1" applyAlignment="1">
      <alignment vertical="center"/>
    </xf>
    <xf numFmtId="188" fontId="5" fillId="0" borderId="45" xfId="0" applyNumberFormat="1" applyFont="1" applyBorder="1" applyAlignment="1">
      <alignment horizontal="right" vertical="center" shrinkToFit="1"/>
    </xf>
    <xf numFmtId="178" fontId="10" fillId="0" borderId="0" xfId="0" applyNumberFormat="1" applyFont="1" applyAlignment="1">
      <alignment vertical="center"/>
    </xf>
    <xf numFmtId="188" fontId="5" fillId="0" borderId="66" xfId="0" applyNumberFormat="1" applyFont="1" applyFill="1" applyBorder="1" applyAlignment="1">
      <alignment horizontal="right" vertical="center" shrinkToFit="1"/>
    </xf>
    <xf numFmtId="185" fontId="5" fillId="0" borderId="66" xfId="0" applyNumberFormat="1" applyFont="1" applyFill="1" applyBorder="1" applyAlignment="1">
      <alignment horizontal="right" vertical="center" shrinkToFit="1"/>
    </xf>
    <xf numFmtId="188" fontId="5" fillId="0" borderId="34" xfId="0" applyNumberFormat="1" applyFont="1" applyFill="1" applyBorder="1" applyAlignment="1">
      <alignment horizontal="right" vertical="center" shrinkToFit="1"/>
    </xf>
    <xf numFmtId="0" fontId="10" fillId="7" borderId="85" xfId="0" applyFont="1" applyFill="1" applyBorder="1" applyAlignment="1" applyProtection="1">
      <alignment vertical="top" wrapText="1"/>
    </xf>
    <xf numFmtId="0" fontId="0" fillId="7" borderId="34" xfId="0" applyFill="1" applyBorder="1" applyAlignment="1">
      <alignment vertical="top" wrapText="1"/>
    </xf>
    <xf numFmtId="0" fontId="5" fillId="7" borderId="12" xfId="0" applyFont="1" applyFill="1" applyBorder="1" applyAlignment="1">
      <alignment vertical="top" wrapText="1"/>
    </xf>
    <xf numFmtId="0" fontId="0" fillId="7" borderId="5" xfId="0" applyFill="1" applyBorder="1" applyAlignment="1">
      <alignment vertical="top" wrapText="1"/>
    </xf>
    <xf numFmtId="186" fontId="20" fillId="0" borderId="0" xfId="1" applyNumberFormat="1" applyFont="1" applyBorder="1" applyAlignment="1" applyProtection="1">
      <alignment horizontal="center" vertical="center" wrapText="1"/>
    </xf>
    <xf numFmtId="0" fontId="0" fillId="0" borderId="0" xfId="0" applyBorder="1" applyAlignment="1">
      <alignment horizontal="center" vertical="center" wrapText="1"/>
    </xf>
    <xf numFmtId="0" fontId="20" fillId="0" borderId="0" xfId="1" applyFont="1" applyBorder="1" applyAlignment="1" applyProtection="1">
      <alignment horizontal="center" vertical="center" wrapText="1"/>
    </xf>
    <xf numFmtId="178" fontId="20" fillId="0" borderId="0" xfId="1" applyNumberFormat="1" applyFont="1" applyBorder="1" applyAlignment="1" applyProtection="1">
      <alignment horizontal="center" vertical="center" wrapText="1"/>
    </xf>
    <xf numFmtId="0" fontId="5" fillId="7" borderId="84" xfId="0" applyFont="1" applyFill="1" applyBorder="1" applyAlignment="1">
      <alignment vertical="top" wrapText="1"/>
    </xf>
    <xf numFmtId="0" fontId="0" fillId="7" borderId="12" xfId="0" applyFill="1" applyBorder="1" applyAlignment="1">
      <alignment vertical="top" wrapText="1"/>
    </xf>
    <xf numFmtId="0" fontId="18" fillId="0" borderId="0" xfId="0" applyNumberFormat="1" applyFont="1" applyAlignment="1">
      <alignment horizontal="center" vertical="center" shrinkToFit="1"/>
    </xf>
    <xf numFmtId="0" fontId="25" fillId="0" borderId="0" xfId="0" applyFont="1" applyAlignment="1">
      <alignment horizontal="center" vertical="center" shrinkToFit="1"/>
    </xf>
  </cellXfs>
  <cellStyles count="2">
    <cellStyle name="ハイパーリンク" xfId="1" builtinId="8"/>
    <cellStyle name="標準" xfId="0" builtinId="0"/>
  </cellStyles>
  <dxfs count="0"/>
  <tableStyles count="0" defaultTableStyle="TableStyleMedium2" defaultPivotStyle="PivotStyleLight16"/>
  <colors>
    <mruColors>
      <color rgb="FF0066FF"/>
      <color rgb="FFCCFFCC"/>
      <color rgb="FFFFFFCC"/>
      <color rgb="FFFFFFFF"/>
      <color rgb="FFFF99FF"/>
      <color rgb="FFFF33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浮遊じん中のBe-7</a:t>
            </a:r>
          </a:p>
        </c:rich>
      </c:tx>
      <c:layout>
        <c:manualLayout>
          <c:xMode val="edge"/>
          <c:yMode val="edge"/>
          <c:x val="0.12482341842501005"/>
          <c:y val="2.2272436317644418E-4"/>
        </c:manualLayout>
      </c:layout>
      <c:overlay val="0"/>
      <c:spPr>
        <a:solidFill>
          <a:srgbClr val="FFFFFF"/>
        </a:solidFill>
        <a:ln w="25400">
          <a:noFill/>
        </a:ln>
      </c:spPr>
    </c:title>
    <c:autoTitleDeleted val="0"/>
    <c:plotArea>
      <c:layout>
        <c:manualLayout>
          <c:layoutTarget val="inner"/>
          <c:xMode val="edge"/>
          <c:yMode val="edge"/>
          <c:x val="4.1696835254770713E-2"/>
          <c:y val="2.7519041035901047E-2"/>
          <c:w val="0.95255604871140909"/>
          <c:h val="0.84344834856508022"/>
        </c:manualLayout>
      </c:layout>
      <c:lineChart>
        <c:grouping val="standard"/>
        <c:varyColors val="0"/>
        <c:ser>
          <c:idx val="1"/>
          <c:order val="0"/>
          <c:tx>
            <c:strRef>
              <c:f>浮遊塵!$D$234</c:f>
              <c:strCache>
                <c:ptCount val="1"/>
                <c:pt idx="0">
                  <c:v>女川MS</c:v>
                </c:pt>
              </c:strCache>
            </c:strRef>
          </c:tx>
          <c:spPr>
            <a:ln w="12700">
              <a:noFill/>
              <a:prstDash val="solid"/>
            </a:ln>
          </c:spPr>
          <c:marker>
            <c:symbol val="square"/>
            <c:size val="5"/>
            <c:spPr>
              <a:solidFill>
                <a:srgbClr val="FF00FF"/>
              </a:solidFill>
              <a:ln>
                <a:solidFill>
                  <a:srgbClr val="FF00FF"/>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浮遊塵!$D$235:$D$722</c:f>
              <c:numCache>
                <c:formatCode>0.00_);[Red]\(0.00\)</c:formatCode>
                <c:ptCount val="488"/>
                <c:pt idx="0">
                  <c:v>3.333333333333333</c:v>
                </c:pt>
                <c:pt idx="1">
                  <c:v>2.9629629629629628</c:v>
                </c:pt>
                <c:pt idx="2">
                  <c:v>3.7037037037037037</c:v>
                </c:pt>
                <c:pt idx="3">
                  <c:v>2.8148148148148149</c:v>
                </c:pt>
                <c:pt idx="4">
                  <c:v>3.7037037037037037</c:v>
                </c:pt>
                <c:pt idx="5">
                  <c:v>4.8148148148148149</c:v>
                </c:pt>
                <c:pt idx="6">
                  <c:v>3.9629629629629632</c:v>
                </c:pt>
                <c:pt idx="7">
                  <c:v>3.7407407407407409</c:v>
                </c:pt>
                <c:pt idx="8">
                  <c:v>3.3703703703703702</c:v>
                </c:pt>
                <c:pt idx="9">
                  <c:v>2.4814814814814818</c:v>
                </c:pt>
                <c:pt idx="10">
                  <c:v>1.4814814814814814</c:v>
                </c:pt>
                <c:pt idx="11">
                  <c:v>3.3703703703703702</c:v>
                </c:pt>
                <c:pt idx="12">
                  <c:v>4.5925925925925926</c:v>
                </c:pt>
                <c:pt idx="13">
                  <c:v>3.3703703703703702</c:v>
                </c:pt>
                <c:pt idx="14">
                  <c:v>2.7407407407407405</c:v>
                </c:pt>
                <c:pt idx="15">
                  <c:v>3.2592592592592591</c:v>
                </c:pt>
                <c:pt idx="16">
                  <c:v>3.1111111111111112</c:v>
                </c:pt>
                <c:pt idx="17">
                  <c:v>3.7407407407407409</c:v>
                </c:pt>
                <c:pt idx="18">
                  <c:v>4.7777777777777777</c:v>
                </c:pt>
                <c:pt idx="19">
                  <c:v>3.5925925925925926</c:v>
                </c:pt>
                <c:pt idx="20">
                  <c:v>1.7037037037037035</c:v>
                </c:pt>
                <c:pt idx="21">
                  <c:v>1.4444444444444444</c:v>
                </c:pt>
                <c:pt idx="22">
                  <c:v>1.6666666666666665</c:v>
                </c:pt>
                <c:pt idx="23">
                  <c:v>2.6296296296296293</c:v>
                </c:pt>
                <c:pt idx="24">
                  <c:v>4</c:v>
                </c:pt>
                <c:pt idx="25">
                  <c:v>2.7777777777777777</c:v>
                </c:pt>
                <c:pt idx="26">
                  <c:v>2.8888888888888888</c:v>
                </c:pt>
                <c:pt idx="27">
                  <c:v>2.3333333333333335</c:v>
                </c:pt>
                <c:pt idx="28">
                  <c:v>2.1851851851851851</c:v>
                </c:pt>
                <c:pt idx="29">
                  <c:v>2.2962962962962963</c:v>
                </c:pt>
                <c:pt idx="30">
                  <c:v>2.074074074074074</c:v>
                </c:pt>
                <c:pt idx="31">
                  <c:v>1.8518518518518519</c:v>
                </c:pt>
                <c:pt idx="32">
                  <c:v>1.6296296296296295</c:v>
                </c:pt>
                <c:pt idx="33">
                  <c:v>0.81481481481481477</c:v>
                </c:pt>
                <c:pt idx="34">
                  <c:v>1.7407407407407409</c:v>
                </c:pt>
                <c:pt idx="35">
                  <c:v>2.518518518518519</c:v>
                </c:pt>
                <c:pt idx="36">
                  <c:v>2.925925925925926</c:v>
                </c:pt>
                <c:pt idx="37">
                  <c:v>2.3333333333333335</c:v>
                </c:pt>
                <c:pt idx="38">
                  <c:v>2.4444444444444442</c:v>
                </c:pt>
                <c:pt idx="39">
                  <c:v>3.1111111111111112</c:v>
                </c:pt>
                <c:pt idx="40">
                  <c:v>2.8148148148148149</c:v>
                </c:pt>
                <c:pt idx="41">
                  <c:v>2.592592592592593</c:v>
                </c:pt>
                <c:pt idx="42">
                  <c:v>2.7407407407407405</c:v>
                </c:pt>
                <c:pt idx="43">
                  <c:v>3.4444444444444446</c:v>
                </c:pt>
                <c:pt idx="44">
                  <c:v>2.3333333333333335</c:v>
                </c:pt>
                <c:pt idx="45">
                  <c:v>1.7407407407407409</c:v>
                </c:pt>
                <c:pt idx="46">
                  <c:v>2.2592592592592591</c:v>
                </c:pt>
                <c:pt idx="47">
                  <c:v>3.4814814814814818</c:v>
                </c:pt>
                <c:pt idx="48">
                  <c:v>4.1851851851851851</c:v>
                </c:pt>
                <c:pt idx="49">
                  <c:v>2.7777777777777777</c:v>
                </c:pt>
                <c:pt idx="50">
                  <c:v>2.2222222222222223</c:v>
                </c:pt>
                <c:pt idx="51">
                  <c:v>2.3333333333333335</c:v>
                </c:pt>
                <c:pt idx="52">
                  <c:v>3.2222222222222219</c:v>
                </c:pt>
                <c:pt idx="53">
                  <c:v>3.2962962962962963</c:v>
                </c:pt>
                <c:pt idx="55">
                  <c:v>3.5555555555555558</c:v>
                </c:pt>
                <c:pt idx="56">
                  <c:v>2.6666666666666665</c:v>
                </c:pt>
                <c:pt idx="57">
                  <c:v>3</c:v>
                </c:pt>
                <c:pt idx="58">
                  <c:v>0.77777777777777779</c:v>
                </c:pt>
                <c:pt idx="59">
                  <c:v>1.7407407407407409</c:v>
                </c:pt>
                <c:pt idx="60">
                  <c:v>3.1111111111111112</c:v>
                </c:pt>
                <c:pt idx="61">
                  <c:v>3.666666666666667</c:v>
                </c:pt>
                <c:pt idx="62">
                  <c:v>3.5185185185185186</c:v>
                </c:pt>
                <c:pt idx="63">
                  <c:v>3.4444444444444446</c:v>
                </c:pt>
                <c:pt idx="64">
                  <c:v>3</c:v>
                </c:pt>
                <c:pt idx="65">
                  <c:v>3.5555555555555558</c:v>
                </c:pt>
                <c:pt idx="66">
                  <c:v>3.2962962962962963</c:v>
                </c:pt>
                <c:pt idx="67">
                  <c:v>5.2592592592592586</c:v>
                </c:pt>
                <c:pt idx="68">
                  <c:v>4.3703703703703702</c:v>
                </c:pt>
                <c:pt idx="69">
                  <c:v>3.2222222222222219</c:v>
                </c:pt>
                <c:pt idx="70">
                  <c:v>1.8888888888888888</c:v>
                </c:pt>
                <c:pt idx="71">
                  <c:v>1.4814814814814814</c:v>
                </c:pt>
                <c:pt idx="72">
                  <c:v>2.7407407407407405</c:v>
                </c:pt>
                <c:pt idx="73">
                  <c:v>4.2222222222222223</c:v>
                </c:pt>
                <c:pt idx="75">
                  <c:v>2.5555555555555558</c:v>
                </c:pt>
                <c:pt idx="76">
                  <c:v>2.925925925925926</c:v>
                </c:pt>
                <c:pt idx="77">
                  <c:v>3.0370370370370372</c:v>
                </c:pt>
                <c:pt idx="78">
                  <c:v>3.5185185185185186</c:v>
                </c:pt>
                <c:pt idx="79">
                  <c:v>2.97</c:v>
                </c:pt>
                <c:pt idx="80">
                  <c:v>2.95</c:v>
                </c:pt>
                <c:pt idx="81">
                  <c:v>2.15</c:v>
                </c:pt>
                <c:pt idx="82">
                  <c:v>0.72</c:v>
                </c:pt>
                <c:pt idx="84">
                  <c:v>2.54</c:v>
                </c:pt>
                <c:pt idx="85">
                  <c:v>4.2</c:v>
                </c:pt>
                <c:pt idx="86">
                  <c:v>3.22</c:v>
                </c:pt>
                <c:pt idx="87">
                  <c:v>3.1</c:v>
                </c:pt>
                <c:pt idx="88">
                  <c:v>3.04</c:v>
                </c:pt>
                <c:pt idx="89">
                  <c:v>3.5</c:v>
                </c:pt>
                <c:pt idx="90">
                  <c:v>3.6</c:v>
                </c:pt>
                <c:pt idx="91">
                  <c:v>4.4000000000000004</c:v>
                </c:pt>
                <c:pt idx="92">
                  <c:v>3.9</c:v>
                </c:pt>
                <c:pt idx="93">
                  <c:v>2.82</c:v>
                </c:pt>
                <c:pt idx="94">
                  <c:v>1.84</c:v>
                </c:pt>
                <c:pt idx="95">
                  <c:v>2.46</c:v>
                </c:pt>
                <c:pt idx="96">
                  <c:v>2.93</c:v>
                </c:pt>
                <c:pt idx="97">
                  <c:v>4.3</c:v>
                </c:pt>
                <c:pt idx="98">
                  <c:v>4.0999999999999996</c:v>
                </c:pt>
                <c:pt idx="99">
                  <c:v>4.0999999999999996</c:v>
                </c:pt>
                <c:pt idx="100">
                  <c:v>3.06</c:v>
                </c:pt>
                <c:pt idx="101">
                  <c:v>2.7</c:v>
                </c:pt>
                <c:pt idx="102">
                  <c:v>4.7</c:v>
                </c:pt>
                <c:pt idx="103">
                  <c:v>3.5</c:v>
                </c:pt>
                <c:pt idx="104">
                  <c:v>2.9</c:v>
                </c:pt>
                <c:pt idx="105">
                  <c:v>1.1399999999999999</c:v>
                </c:pt>
                <c:pt idx="106">
                  <c:v>0.53</c:v>
                </c:pt>
                <c:pt idx="107">
                  <c:v>2.19</c:v>
                </c:pt>
                <c:pt idx="108">
                  <c:v>3</c:v>
                </c:pt>
                <c:pt idx="109">
                  <c:v>4.4000000000000004</c:v>
                </c:pt>
                <c:pt idx="110">
                  <c:v>4.0999999999999996</c:v>
                </c:pt>
                <c:pt idx="111">
                  <c:v>3.7</c:v>
                </c:pt>
                <c:pt idx="112">
                  <c:v>3.4</c:v>
                </c:pt>
                <c:pt idx="113">
                  <c:v>3.4</c:v>
                </c:pt>
                <c:pt idx="114">
                  <c:v>5.2</c:v>
                </c:pt>
                <c:pt idx="115">
                  <c:v>3</c:v>
                </c:pt>
                <c:pt idx="116">
                  <c:v>3.9</c:v>
                </c:pt>
                <c:pt idx="117">
                  <c:v>1.89</c:v>
                </c:pt>
                <c:pt idx="118">
                  <c:v>0.83</c:v>
                </c:pt>
                <c:pt idx="119">
                  <c:v>0.66</c:v>
                </c:pt>
                <c:pt idx="120">
                  <c:v>2.1</c:v>
                </c:pt>
                <c:pt idx="121">
                  <c:v>3.51</c:v>
                </c:pt>
                <c:pt idx="122">
                  <c:v>2.71</c:v>
                </c:pt>
                <c:pt idx="123">
                  <c:v>3.26</c:v>
                </c:pt>
                <c:pt idx="124">
                  <c:v>2.7480000000000002</c:v>
                </c:pt>
                <c:pt idx="125">
                  <c:v>2.9689999999999999</c:v>
                </c:pt>
                <c:pt idx="126">
                  <c:v>2.7909999999999999</c:v>
                </c:pt>
                <c:pt idx="127">
                  <c:v>3.3260000000000001</c:v>
                </c:pt>
                <c:pt idx="128">
                  <c:v>2.7720000000000002</c:v>
                </c:pt>
                <c:pt idx="129">
                  <c:v>1.6679999999999999</c:v>
                </c:pt>
                <c:pt idx="130">
                  <c:v>1.8440000000000001</c:v>
                </c:pt>
                <c:pt idx="131">
                  <c:v>1.1560000000000001</c:v>
                </c:pt>
                <c:pt idx="132">
                  <c:v>2.8539999999999996</c:v>
                </c:pt>
                <c:pt idx="133">
                  <c:v>3.3390000000000004</c:v>
                </c:pt>
                <c:pt idx="134">
                  <c:v>4.274</c:v>
                </c:pt>
                <c:pt idx="135">
                  <c:v>2.6459999999999999</c:v>
                </c:pt>
                <c:pt idx="136">
                  <c:v>3.14</c:v>
                </c:pt>
                <c:pt idx="137">
                  <c:v>3.7</c:v>
                </c:pt>
                <c:pt idx="138">
                  <c:v>5</c:v>
                </c:pt>
                <c:pt idx="139">
                  <c:v>4.2</c:v>
                </c:pt>
                <c:pt idx="140">
                  <c:v>2.9</c:v>
                </c:pt>
                <c:pt idx="141">
                  <c:v>1.9</c:v>
                </c:pt>
                <c:pt idx="142">
                  <c:v>2.2000000000000002</c:v>
                </c:pt>
                <c:pt idx="143">
                  <c:v>1.77</c:v>
                </c:pt>
                <c:pt idx="144">
                  <c:v>3.9</c:v>
                </c:pt>
                <c:pt idx="145">
                  <c:v>6.5</c:v>
                </c:pt>
                <c:pt idx="146">
                  <c:v>4.0999999999999996</c:v>
                </c:pt>
                <c:pt idx="147">
                  <c:v>3.4</c:v>
                </c:pt>
                <c:pt idx="148">
                  <c:v>3.5</c:v>
                </c:pt>
                <c:pt idx="149">
                  <c:v>4.0999999999999996</c:v>
                </c:pt>
                <c:pt idx="150">
                  <c:v>4.9000000000000004</c:v>
                </c:pt>
                <c:pt idx="151">
                  <c:v>5.3</c:v>
                </c:pt>
                <c:pt idx="152">
                  <c:v>4.7</c:v>
                </c:pt>
                <c:pt idx="153">
                  <c:v>1.7</c:v>
                </c:pt>
                <c:pt idx="154">
                  <c:v>2.1</c:v>
                </c:pt>
                <c:pt idx="155">
                  <c:v>2.7</c:v>
                </c:pt>
                <c:pt idx="156">
                  <c:v>4</c:v>
                </c:pt>
                <c:pt idx="157">
                  <c:v>5</c:v>
                </c:pt>
                <c:pt idx="158">
                  <c:v>7.2</c:v>
                </c:pt>
                <c:pt idx="159">
                  <c:v>4.3</c:v>
                </c:pt>
                <c:pt idx="160">
                  <c:v>4.0999999999999996</c:v>
                </c:pt>
                <c:pt idx="161">
                  <c:v>4.8</c:v>
                </c:pt>
                <c:pt idx="162">
                  <c:v>4.7</c:v>
                </c:pt>
                <c:pt idx="163">
                  <c:v>6.2</c:v>
                </c:pt>
                <c:pt idx="164">
                  <c:v>4.9000000000000004</c:v>
                </c:pt>
                <c:pt idx="165">
                  <c:v>3.5</c:v>
                </c:pt>
                <c:pt idx="166">
                  <c:v>2</c:v>
                </c:pt>
                <c:pt idx="167">
                  <c:v>2.8</c:v>
                </c:pt>
                <c:pt idx="168">
                  <c:v>5.2</c:v>
                </c:pt>
                <c:pt idx="169">
                  <c:v>5.7</c:v>
                </c:pt>
                <c:pt idx="170">
                  <c:v>5.2</c:v>
                </c:pt>
                <c:pt idx="171">
                  <c:v>4.5999999999999996</c:v>
                </c:pt>
                <c:pt idx="172">
                  <c:v>4.8</c:v>
                </c:pt>
                <c:pt idx="173">
                  <c:v>5.8</c:v>
                </c:pt>
                <c:pt idx="174">
                  <c:v>6.7</c:v>
                </c:pt>
                <c:pt idx="175">
                  <c:v>6.1</c:v>
                </c:pt>
                <c:pt idx="176">
                  <c:v>4.4000000000000004</c:v>
                </c:pt>
                <c:pt idx="177">
                  <c:v>1.8</c:v>
                </c:pt>
                <c:pt idx="178">
                  <c:v>1.5</c:v>
                </c:pt>
                <c:pt idx="179">
                  <c:v>3.4</c:v>
                </c:pt>
                <c:pt idx="180">
                  <c:v>5.0999999999999996</c:v>
                </c:pt>
                <c:pt idx="181">
                  <c:v>5.9</c:v>
                </c:pt>
                <c:pt idx="182">
                  <c:v>3.6</c:v>
                </c:pt>
                <c:pt idx="183">
                  <c:v>3.2</c:v>
                </c:pt>
                <c:pt idx="184">
                  <c:v>3.9</c:v>
                </c:pt>
                <c:pt idx="185">
                  <c:v>4.3</c:v>
                </c:pt>
                <c:pt idx="186">
                  <c:v>5.0999999999999996</c:v>
                </c:pt>
                <c:pt idx="187">
                  <c:v>4.4000000000000004</c:v>
                </c:pt>
                <c:pt idx="188">
                  <c:v>3.64</c:v>
                </c:pt>
                <c:pt idx="189">
                  <c:v>2</c:v>
                </c:pt>
                <c:pt idx="190">
                  <c:v>1.62</c:v>
                </c:pt>
                <c:pt idx="191">
                  <c:v>1.59</c:v>
                </c:pt>
                <c:pt idx="192">
                  <c:v>2.5099999999999998</c:v>
                </c:pt>
                <c:pt idx="193">
                  <c:v>2.2599999999999998</c:v>
                </c:pt>
                <c:pt idx="194">
                  <c:v>3.1</c:v>
                </c:pt>
                <c:pt idx="195">
                  <c:v>2.0499999999999998</c:v>
                </c:pt>
                <c:pt idx="196">
                  <c:v>2.4</c:v>
                </c:pt>
                <c:pt idx="197">
                  <c:v>4.8</c:v>
                </c:pt>
                <c:pt idx="198">
                  <c:v>4.5999999999999996</c:v>
                </c:pt>
                <c:pt idx="199">
                  <c:v>4.2</c:v>
                </c:pt>
                <c:pt idx="200">
                  <c:v>3.44</c:v>
                </c:pt>
                <c:pt idx="201">
                  <c:v>1.59</c:v>
                </c:pt>
                <c:pt idx="202">
                  <c:v>1.64</c:v>
                </c:pt>
                <c:pt idx="203">
                  <c:v>1.88</c:v>
                </c:pt>
                <c:pt idx="204">
                  <c:v>3.73</c:v>
                </c:pt>
                <c:pt idx="205">
                  <c:v>4.3</c:v>
                </c:pt>
                <c:pt idx="206">
                  <c:v>4.5</c:v>
                </c:pt>
                <c:pt idx="207">
                  <c:v>4.4000000000000004</c:v>
                </c:pt>
                <c:pt idx="208">
                  <c:v>2.02</c:v>
                </c:pt>
                <c:pt idx="209">
                  <c:v>4</c:v>
                </c:pt>
                <c:pt idx="210">
                  <c:v>5</c:v>
                </c:pt>
                <c:pt idx="211">
                  <c:v>4.9000000000000004</c:v>
                </c:pt>
                <c:pt idx="212">
                  <c:v>5.5</c:v>
                </c:pt>
                <c:pt idx="213">
                  <c:v>4.12</c:v>
                </c:pt>
                <c:pt idx="214">
                  <c:v>1.62</c:v>
                </c:pt>
                <c:pt idx="215">
                  <c:v>2.29</c:v>
                </c:pt>
                <c:pt idx="216">
                  <c:v>4.3</c:v>
                </c:pt>
                <c:pt idx="217">
                  <c:v>4.9000000000000004</c:v>
                </c:pt>
                <c:pt idx="218">
                  <c:v>4.3</c:v>
                </c:pt>
                <c:pt idx="219">
                  <c:v>3.32</c:v>
                </c:pt>
                <c:pt idx="220">
                  <c:v>3.01</c:v>
                </c:pt>
                <c:pt idx="221">
                  <c:v>3.2</c:v>
                </c:pt>
                <c:pt idx="222">
                  <c:v>3.73</c:v>
                </c:pt>
                <c:pt idx="223">
                  <c:v>3.4</c:v>
                </c:pt>
                <c:pt idx="224">
                  <c:v>2.25</c:v>
                </c:pt>
                <c:pt idx="225">
                  <c:v>2.8</c:v>
                </c:pt>
                <c:pt idx="226">
                  <c:v>2.2999999999999998</c:v>
                </c:pt>
                <c:pt idx="227">
                  <c:v>1.86</c:v>
                </c:pt>
                <c:pt idx="228">
                  <c:v>2.42</c:v>
                </c:pt>
                <c:pt idx="229">
                  <c:v>4.5999999999999996</c:v>
                </c:pt>
                <c:pt idx="230">
                  <c:v>3.88</c:v>
                </c:pt>
                <c:pt idx="231">
                  <c:v>2.7</c:v>
                </c:pt>
                <c:pt idx="232">
                  <c:v>2.4300000000000002</c:v>
                </c:pt>
                <c:pt idx="233">
                  <c:v>3.2</c:v>
                </c:pt>
                <c:pt idx="234">
                  <c:v>3.9</c:v>
                </c:pt>
                <c:pt idx="235">
                  <c:v>3.8</c:v>
                </c:pt>
                <c:pt idx="236">
                  <c:v>2.2599999999999998</c:v>
                </c:pt>
                <c:pt idx="237">
                  <c:v>1.68</c:v>
                </c:pt>
                <c:pt idx="238">
                  <c:v>1.3</c:v>
                </c:pt>
                <c:pt idx="239">
                  <c:v>1.82</c:v>
                </c:pt>
                <c:pt idx="240">
                  <c:v>2.36</c:v>
                </c:pt>
                <c:pt idx="241">
                  <c:v>2.8</c:v>
                </c:pt>
                <c:pt idx="242">
                  <c:v>2.6</c:v>
                </c:pt>
                <c:pt idx="243">
                  <c:v>2.3199999999999998</c:v>
                </c:pt>
                <c:pt idx="244">
                  <c:v>1.9</c:v>
                </c:pt>
                <c:pt idx="245">
                  <c:v>2.4900000000000002</c:v>
                </c:pt>
                <c:pt idx="246">
                  <c:v>2.95</c:v>
                </c:pt>
                <c:pt idx="247">
                  <c:v>3.17</c:v>
                </c:pt>
                <c:pt idx="248">
                  <c:v>2.06</c:v>
                </c:pt>
                <c:pt idx="249">
                  <c:v>1.18</c:v>
                </c:pt>
                <c:pt idx="250">
                  <c:v>0.89</c:v>
                </c:pt>
                <c:pt idx="251">
                  <c:v>0.81</c:v>
                </c:pt>
                <c:pt idx="252">
                  <c:v>1.62</c:v>
                </c:pt>
                <c:pt idx="253">
                  <c:v>1.8</c:v>
                </c:pt>
                <c:pt idx="254">
                  <c:v>1.3</c:v>
                </c:pt>
                <c:pt idx="255">
                  <c:v>3.8</c:v>
                </c:pt>
                <c:pt idx="256">
                  <c:v>2.83</c:v>
                </c:pt>
                <c:pt idx="257">
                  <c:v>3.3</c:v>
                </c:pt>
                <c:pt idx="258">
                  <c:v>4.5</c:v>
                </c:pt>
                <c:pt idx="259">
                  <c:v>3.64</c:v>
                </c:pt>
                <c:pt idx="260">
                  <c:v>4.5</c:v>
                </c:pt>
                <c:pt idx="261">
                  <c:v>2.89</c:v>
                </c:pt>
                <c:pt idx="262">
                  <c:v>1.0900000000000001</c:v>
                </c:pt>
                <c:pt idx="263">
                  <c:v>1.83</c:v>
                </c:pt>
                <c:pt idx="264">
                  <c:v>3.14</c:v>
                </c:pt>
                <c:pt idx="266">
                  <c:v>3.2</c:v>
                </c:pt>
                <c:pt idx="267">
                  <c:v>3.3</c:v>
                </c:pt>
                <c:pt idx="269">
                  <c:v>3.9</c:v>
                </c:pt>
                <c:pt idx="270">
                  <c:v>4.18</c:v>
                </c:pt>
                <c:pt idx="271">
                  <c:v>5.0999999999999996</c:v>
                </c:pt>
                <c:pt idx="272">
                  <c:v>3.4</c:v>
                </c:pt>
                <c:pt idx="273">
                  <c:v>3.42</c:v>
                </c:pt>
                <c:pt idx="274">
                  <c:v>1.9</c:v>
                </c:pt>
                <c:pt idx="275">
                  <c:v>3.28</c:v>
                </c:pt>
                <c:pt idx="276">
                  <c:v>3.96</c:v>
                </c:pt>
                <c:pt idx="277">
                  <c:v>4.2</c:v>
                </c:pt>
                <c:pt idx="278">
                  <c:v>4.8</c:v>
                </c:pt>
                <c:pt idx="279">
                  <c:v>4.2</c:v>
                </c:pt>
                <c:pt idx="280">
                  <c:v>3.2</c:v>
                </c:pt>
                <c:pt idx="281">
                  <c:v>3.7</c:v>
                </c:pt>
                <c:pt idx="282">
                  <c:v>4.7</c:v>
                </c:pt>
                <c:pt idx="283">
                  <c:v>4.4000000000000004</c:v>
                </c:pt>
                <c:pt idx="284">
                  <c:v>3.25</c:v>
                </c:pt>
                <c:pt idx="285">
                  <c:v>2.57</c:v>
                </c:pt>
                <c:pt idx="286">
                  <c:v>1.49</c:v>
                </c:pt>
                <c:pt idx="287">
                  <c:v>2.69</c:v>
                </c:pt>
                <c:pt idx="288">
                  <c:v>3.87</c:v>
                </c:pt>
                <c:pt idx="289">
                  <c:v>5.12</c:v>
                </c:pt>
                <c:pt idx="290">
                  <c:v>4.6500000000000004</c:v>
                </c:pt>
                <c:pt idx="291">
                  <c:v>3</c:v>
                </c:pt>
                <c:pt idx="292">
                  <c:v>4.43</c:v>
                </c:pt>
                <c:pt idx="293">
                  <c:v>4.0999999999999996</c:v>
                </c:pt>
                <c:pt idx="294">
                  <c:v>5.22</c:v>
                </c:pt>
                <c:pt idx="295">
                  <c:v>4.16</c:v>
                </c:pt>
                <c:pt idx="296">
                  <c:v>4.3499999999999996</c:v>
                </c:pt>
                <c:pt idx="297">
                  <c:v>3.04</c:v>
                </c:pt>
                <c:pt idx="298">
                  <c:v>2.1</c:v>
                </c:pt>
                <c:pt idx="299">
                  <c:v>2.64</c:v>
                </c:pt>
                <c:pt idx="300">
                  <c:v>3.72</c:v>
                </c:pt>
                <c:pt idx="301">
                  <c:v>4.97</c:v>
                </c:pt>
                <c:pt idx="302">
                  <c:v>4.8099999999999996</c:v>
                </c:pt>
                <c:pt idx="303">
                  <c:v>4.5199999999999996</c:v>
                </c:pt>
                <c:pt idx="304">
                  <c:v>3.61</c:v>
                </c:pt>
                <c:pt idx="305">
                  <c:v>5.0999999999999996</c:v>
                </c:pt>
                <c:pt idx="306">
                  <c:v>4.43</c:v>
                </c:pt>
                <c:pt idx="307">
                  <c:v>4.28</c:v>
                </c:pt>
                <c:pt idx="308">
                  <c:v>4.0599999999999996</c:v>
                </c:pt>
                <c:pt idx="309">
                  <c:v>4.5199999999999996</c:v>
                </c:pt>
                <c:pt idx="310">
                  <c:v>2.13</c:v>
                </c:pt>
                <c:pt idx="311">
                  <c:v>2.8</c:v>
                </c:pt>
                <c:pt idx="312">
                  <c:v>3.34</c:v>
                </c:pt>
                <c:pt idx="313">
                  <c:v>5</c:v>
                </c:pt>
                <c:pt idx="314">
                  <c:v>4.29</c:v>
                </c:pt>
                <c:pt idx="315">
                  <c:v>4.1399999999999997</c:v>
                </c:pt>
                <c:pt idx="316">
                  <c:v>3.8</c:v>
                </c:pt>
                <c:pt idx="317">
                  <c:v>4.16</c:v>
                </c:pt>
                <c:pt idx="318">
                  <c:v>3.73</c:v>
                </c:pt>
                <c:pt idx="319">
                  <c:v>5.7</c:v>
                </c:pt>
                <c:pt idx="320">
                  <c:v>4.7</c:v>
                </c:pt>
                <c:pt idx="321">
                  <c:v>2.36</c:v>
                </c:pt>
                <c:pt idx="322">
                  <c:v>2.61</c:v>
                </c:pt>
                <c:pt idx="323">
                  <c:v>2.29</c:v>
                </c:pt>
                <c:pt idx="324">
                  <c:v>3.52</c:v>
                </c:pt>
                <c:pt idx="325">
                  <c:v>4.8</c:v>
                </c:pt>
                <c:pt idx="326">
                  <c:v>4.37</c:v>
                </c:pt>
                <c:pt idx="327">
                  <c:v>3.87</c:v>
                </c:pt>
                <c:pt idx="328">
                  <c:v>3.55</c:v>
                </c:pt>
                <c:pt idx="329">
                  <c:v>5.5</c:v>
                </c:pt>
                <c:pt idx="330">
                  <c:v>5.2</c:v>
                </c:pt>
                <c:pt idx="331">
                  <c:v>5.2</c:v>
                </c:pt>
                <c:pt idx="332">
                  <c:v>6.8</c:v>
                </c:pt>
                <c:pt idx="333">
                  <c:v>2.84</c:v>
                </c:pt>
                <c:pt idx="334">
                  <c:v>2.82</c:v>
                </c:pt>
                <c:pt idx="335">
                  <c:v>2.6</c:v>
                </c:pt>
                <c:pt idx="336">
                  <c:v>5.7</c:v>
                </c:pt>
                <c:pt idx="337">
                  <c:v>5</c:v>
                </c:pt>
                <c:pt idx="338">
                  <c:v>5.4</c:v>
                </c:pt>
                <c:pt idx="339">
                  <c:v>4.5</c:v>
                </c:pt>
                <c:pt idx="340">
                  <c:v>3.33</c:v>
                </c:pt>
                <c:pt idx="341">
                  <c:v>5.0999999999999996</c:v>
                </c:pt>
                <c:pt idx="342">
                  <c:v>5</c:v>
                </c:pt>
                <c:pt idx="343">
                  <c:v>4.7300000000000004</c:v>
                </c:pt>
                <c:pt idx="344">
                  <c:v>2.77</c:v>
                </c:pt>
                <c:pt idx="345">
                  <c:v>3.65</c:v>
                </c:pt>
                <c:pt idx="346">
                  <c:v>1.88</c:v>
                </c:pt>
                <c:pt idx="347">
                  <c:v>2.72</c:v>
                </c:pt>
                <c:pt idx="348">
                  <c:v>4.2699999999999996</c:v>
                </c:pt>
                <c:pt idx="349">
                  <c:v>5</c:v>
                </c:pt>
                <c:pt idx="350">
                  <c:v>5.01</c:v>
                </c:pt>
                <c:pt idx="351">
                  <c:v>3.86</c:v>
                </c:pt>
                <c:pt idx="362">
                  <c:v>4.7</c:v>
                </c:pt>
                <c:pt idx="363">
                  <c:v>5.6</c:v>
                </c:pt>
                <c:pt idx="364">
                  <c:v>3.8</c:v>
                </c:pt>
                <c:pt idx="365">
                  <c:v>3</c:v>
                </c:pt>
                <c:pt idx="366">
                  <c:v>4.0999999999999996</c:v>
                </c:pt>
                <c:pt idx="368">
                  <c:v>4.0999999999999996</c:v>
                </c:pt>
                <c:pt idx="369">
                  <c:v>3.6</c:v>
                </c:pt>
                <c:pt idx="370">
                  <c:v>4.0999999999999996</c:v>
                </c:pt>
                <c:pt idx="371">
                  <c:v>1.3</c:v>
                </c:pt>
                <c:pt idx="372">
                  <c:v>1.2</c:v>
                </c:pt>
                <c:pt idx="373">
                  <c:v>1.6</c:v>
                </c:pt>
                <c:pt idx="374">
                  <c:v>2.4</c:v>
                </c:pt>
                <c:pt idx="375">
                  <c:v>2.5</c:v>
                </c:pt>
                <c:pt idx="376">
                  <c:v>3.9</c:v>
                </c:pt>
                <c:pt idx="377">
                  <c:v>2.2999999999999998</c:v>
                </c:pt>
                <c:pt idx="378">
                  <c:v>4.2</c:v>
                </c:pt>
                <c:pt idx="379">
                  <c:v>7.8</c:v>
                </c:pt>
                <c:pt idx="380">
                  <c:v>5.6</c:v>
                </c:pt>
                <c:pt idx="381">
                  <c:v>1.3</c:v>
                </c:pt>
                <c:pt idx="382">
                  <c:v>2.2000000000000002</c:v>
                </c:pt>
                <c:pt idx="383">
                  <c:v>2.2999999999999998</c:v>
                </c:pt>
                <c:pt idx="384">
                  <c:v>2.4</c:v>
                </c:pt>
                <c:pt idx="385">
                  <c:v>2.2999999999999998</c:v>
                </c:pt>
                <c:pt idx="386">
                  <c:v>4.5999999999999996</c:v>
                </c:pt>
                <c:pt idx="387">
                  <c:v>4.3</c:v>
                </c:pt>
                <c:pt idx="388">
                  <c:v>2.5</c:v>
                </c:pt>
                <c:pt idx="389">
                  <c:v>4</c:v>
                </c:pt>
                <c:pt idx="390">
                  <c:v>4.0999999999999996</c:v>
                </c:pt>
                <c:pt idx="391">
                  <c:v>4.4000000000000004</c:v>
                </c:pt>
                <c:pt idx="392">
                  <c:v>5.6</c:v>
                </c:pt>
                <c:pt idx="393">
                  <c:v>4.3</c:v>
                </c:pt>
                <c:pt idx="394">
                  <c:v>3.3</c:v>
                </c:pt>
                <c:pt idx="395">
                  <c:v>2.9</c:v>
                </c:pt>
                <c:pt idx="396">
                  <c:v>2</c:v>
                </c:pt>
                <c:pt idx="397">
                  <c:v>4</c:v>
                </c:pt>
                <c:pt idx="398">
                  <c:v>5</c:v>
                </c:pt>
                <c:pt idx="399">
                  <c:v>4</c:v>
                </c:pt>
                <c:pt idx="400">
                  <c:v>2.2000000000000002</c:v>
                </c:pt>
                <c:pt idx="401">
                  <c:v>2.6</c:v>
                </c:pt>
                <c:pt idx="402">
                  <c:v>3.6</c:v>
                </c:pt>
                <c:pt idx="404">
                  <c:v>3.9</c:v>
                </c:pt>
                <c:pt idx="405">
                  <c:v>4.9000000000000004</c:v>
                </c:pt>
                <c:pt idx="406">
                  <c:v>2.9</c:v>
                </c:pt>
                <c:pt idx="407">
                  <c:v>2</c:v>
                </c:pt>
                <c:pt idx="408">
                  <c:v>2.6</c:v>
                </c:pt>
                <c:pt idx="409">
                  <c:v>3.4</c:v>
                </c:pt>
                <c:pt idx="410">
                  <c:v>4.3</c:v>
                </c:pt>
                <c:pt idx="411">
                  <c:v>3.3</c:v>
                </c:pt>
                <c:pt idx="412">
                  <c:v>3.5</c:v>
                </c:pt>
                <c:pt idx="413">
                  <c:v>2.7</c:v>
                </c:pt>
                <c:pt idx="414">
                  <c:v>3.2</c:v>
                </c:pt>
                <c:pt idx="415">
                  <c:v>3.7</c:v>
                </c:pt>
                <c:pt idx="416">
                  <c:v>4.4000000000000004</c:v>
                </c:pt>
                <c:pt idx="417">
                  <c:v>4.3</c:v>
                </c:pt>
                <c:pt idx="418">
                  <c:v>2.4</c:v>
                </c:pt>
                <c:pt idx="419">
                  <c:v>1.4</c:v>
                </c:pt>
                <c:pt idx="420">
                  <c:v>1.84</c:v>
                </c:pt>
                <c:pt idx="421">
                  <c:v>2.8</c:v>
                </c:pt>
                <c:pt idx="422">
                  <c:v>5</c:v>
                </c:pt>
                <c:pt idx="423">
                  <c:v>4.4000000000000004</c:v>
                </c:pt>
                <c:pt idx="424">
                  <c:v>4.3</c:v>
                </c:pt>
                <c:pt idx="425">
                  <c:v>3.4</c:v>
                </c:pt>
                <c:pt idx="426">
                  <c:v>3.8</c:v>
                </c:pt>
                <c:pt idx="427">
                  <c:v>3.7</c:v>
                </c:pt>
                <c:pt idx="428">
                  <c:v>4.4000000000000004</c:v>
                </c:pt>
                <c:pt idx="429">
                  <c:v>3.6</c:v>
                </c:pt>
                <c:pt idx="430">
                  <c:v>2.8</c:v>
                </c:pt>
                <c:pt idx="431">
                  <c:v>2.4</c:v>
                </c:pt>
                <c:pt idx="432">
                  <c:v>2</c:v>
                </c:pt>
                <c:pt idx="433">
                  <c:v>4.5999999999999996</c:v>
                </c:pt>
                <c:pt idx="434">
                  <c:v>4.5999999999999996</c:v>
                </c:pt>
                <c:pt idx="435">
                  <c:v>4.3</c:v>
                </c:pt>
                <c:pt idx="436">
                  <c:v>2.7</c:v>
                </c:pt>
                <c:pt idx="437">
                  <c:v>3.1</c:v>
                </c:pt>
                <c:pt idx="438">
                  <c:v>3.9</c:v>
                </c:pt>
                <c:pt idx="439">
                  <c:v>5.8</c:v>
                </c:pt>
                <c:pt idx="453">
                  <c:v>0.53</c:v>
                </c:pt>
              </c:numCache>
            </c:numRef>
          </c:val>
          <c:smooth val="0"/>
        </c:ser>
        <c:ser>
          <c:idx val="2"/>
          <c:order val="1"/>
          <c:tx>
            <c:strRef>
              <c:f>浮遊塵!$E$234</c:f>
              <c:strCache>
                <c:ptCount val="1"/>
                <c:pt idx="0">
                  <c:v>寄磯←鮫浦MS</c:v>
                </c:pt>
              </c:strCache>
            </c:strRef>
          </c:tx>
          <c:spPr>
            <a:ln w="12700">
              <a:noFill/>
              <a:prstDash val="solid"/>
            </a:ln>
          </c:spPr>
          <c:marker>
            <c:symbol val="diamond"/>
            <c:size val="5"/>
            <c:spPr>
              <a:solidFill>
                <a:srgbClr val="008000"/>
              </a:solidFill>
              <a:ln>
                <a:solidFill>
                  <a:srgbClr val="00800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浮遊塵!$E$235:$E$722</c:f>
              <c:numCache>
                <c:formatCode>0.00_);[Red]\(0.00\)</c:formatCode>
                <c:ptCount val="488"/>
                <c:pt idx="0">
                  <c:v>3.7037037037037037</c:v>
                </c:pt>
                <c:pt idx="1">
                  <c:v>3.7037037037037037</c:v>
                </c:pt>
                <c:pt idx="2">
                  <c:v>3.7037037037037037</c:v>
                </c:pt>
                <c:pt idx="3">
                  <c:v>3.2592592592592591</c:v>
                </c:pt>
                <c:pt idx="4">
                  <c:v>3.8518518518518516</c:v>
                </c:pt>
                <c:pt idx="5">
                  <c:v>4.4444444444444446</c:v>
                </c:pt>
                <c:pt idx="6">
                  <c:v>4</c:v>
                </c:pt>
                <c:pt idx="7">
                  <c:v>4.481481481481481</c:v>
                </c:pt>
                <c:pt idx="8">
                  <c:v>3.5185185185185186</c:v>
                </c:pt>
                <c:pt idx="9">
                  <c:v>2.6666666666666665</c:v>
                </c:pt>
                <c:pt idx="10">
                  <c:v>1.2962962962962965</c:v>
                </c:pt>
                <c:pt idx="11">
                  <c:v>4.0740740740740735</c:v>
                </c:pt>
                <c:pt idx="12">
                  <c:v>4.8888888888888884</c:v>
                </c:pt>
                <c:pt idx="13">
                  <c:v>4.1111111111111116</c:v>
                </c:pt>
                <c:pt idx="14">
                  <c:v>3.2592592592592591</c:v>
                </c:pt>
                <c:pt idx="15">
                  <c:v>3.9259259259259256</c:v>
                </c:pt>
                <c:pt idx="16">
                  <c:v>3.4444444444444446</c:v>
                </c:pt>
                <c:pt idx="17">
                  <c:v>4.1851851851851851</c:v>
                </c:pt>
                <c:pt idx="18">
                  <c:v>5.4444444444444446</c:v>
                </c:pt>
                <c:pt idx="19">
                  <c:v>4.0740740740740735</c:v>
                </c:pt>
                <c:pt idx="20">
                  <c:v>1.7777777777777779</c:v>
                </c:pt>
                <c:pt idx="21">
                  <c:v>1.5925925925925926</c:v>
                </c:pt>
                <c:pt idx="22">
                  <c:v>1.7407407407407409</c:v>
                </c:pt>
                <c:pt idx="23">
                  <c:v>2.4444444444444442</c:v>
                </c:pt>
                <c:pt idx="24">
                  <c:v>3.5925925925925926</c:v>
                </c:pt>
                <c:pt idx="25">
                  <c:v>2.6666666666666665</c:v>
                </c:pt>
                <c:pt idx="26">
                  <c:v>4.481481481481481</c:v>
                </c:pt>
                <c:pt idx="27">
                  <c:v>2.1851851851851851</c:v>
                </c:pt>
                <c:pt idx="28">
                  <c:v>2.3703703703703702</c:v>
                </c:pt>
                <c:pt idx="29">
                  <c:v>3</c:v>
                </c:pt>
                <c:pt idx="30">
                  <c:v>2.3333333333333335</c:v>
                </c:pt>
                <c:pt idx="31">
                  <c:v>1.8888888888888888</c:v>
                </c:pt>
                <c:pt idx="32">
                  <c:v>0.77777777777777779</c:v>
                </c:pt>
                <c:pt idx="33">
                  <c:v>0.51851851851851849</c:v>
                </c:pt>
                <c:pt idx="34">
                  <c:v>1.0740740740740742</c:v>
                </c:pt>
                <c:pt idx="35">
                  <c:v>2.1481481481481484</c:v>
                </c:pt>
                <c:pt idx="36">
                  <c:v>1.7777777777777779</c:v>
                </c:pt>
                <c:pt idx="37">
                  <c:v>2.4444444444444442</c:v>
                </c:pt>
                <c:pt idx="38">
                  <c:v>1.6666666666666665</c:v>
                </c:pt>
                <c:pt idx="39">
                  <c:v>2.3333333333333335</c:v>
                </c:pt>
                <c:pt idx="40">
                  <c:v>1.5925925925925926</c:v>
                </c:pt>
                <c:pt idx="41">
                  <c:v>2.8888888888888888</c:v>
                </c:pt>
                <c:pt idx="42">
                  <c:v>2.4814814814814818</c:v>
                </c:pt>
                <c:pt idx="43">
                  <c:v>4.2962962962962967</c:v>
                </c:pt>
                <c:pt idx="44">
                  <c:v>3.5925925925925926</c:v>
                </c:pt>
                <c:pt idx="45">
                  <c:v>1.8518518518518519</c:v>
                </c:pt>
                <c:pt idx="46">
                  <c:v>1.6666666666666665</c:v>
                </c:pt>
                <c:pt idx="47">
                  <c:v>3.666666666666667</c:v>
                </c:pt>
                <c:pt idx="48">
                  <c:v>5.8518518518518521</c:v>
                </c:pt>
                <c:pt idx="49">
                  <c:v>2.7777777777777777</c:v>
                </c:pt>
                <c:pt idx="50">
                  <c:v>3.1851851851851851</c:v>
                </c:pt>
                <c:pt idx="51">
                  <c:v>2.6666666666666665</c:v>
                </c:pt>
                <c:pt idx="52">
                  <c:v>1.2222222222222221</c:v>
                </c:pt>
                <c:pt idx="53">
                  <c:v>4.2592592592592595</c:v>
                </c:pt>
                <c:pt idx="55">
                  <c:v>4.0740740740740735</c:v>
                </c:pt>
                <c:pt idx="56">
                  <c:v>3.1481481481481484</c:v>
                </c:pt>
                <c:pt idx="57">
                  <c:v>2.2222222222222223</c:v>
                </c:pt>
                <c:pt idx="58">
                  <c:v>0.92592592592592593</c:v>
                </c:pt>
                <c:pt idx="59">
                  <c:v>1.9259259259259258</c:v>
                </c:pt>
                <c:pt idx="60">
                  <c:v>3.333333333333333</c:v>
                </c:pt>
                <c:pt idx="61">
                  <c:v>3.9259259259259256</c:v>
                </c:pt>
                <c:pt idx="62">
                  <c:v>4.5185185185185182</c:v>
                </c:pt>
                <c:pt idx="63">
                  <c:v>3.9629629629629632</c:v>
                </c:pt>
                <c:pt idx="64">
                  <c:v>4</c:v>
                </c:pt>
                <c:pt idx="65">
                  <c:v>5.2222222222222214</c:v>
                </c:pt>
                <c:pt idx="66">
                  <c:v>4.7037037037037042</c:v>
                </c:pt>
                <c:pt idx="67">
                  <c:v>5.4074074074074066</c:v>
                </c:pt>
                <c:pt idx="68">
                  <c:v>5.9629629629629637</c:v>
                </c:pt>
                <c:pt idx="69">
                  <c:v>4.7407407407407405</c:v>
                </c:pt>
                <c:pt idx="70">
                  <c:v>2.2962962962962963</c:v>
                </c:pt>
                <c:pt idx="71">
                  <c:v>1.7407407407407409</c:v>
                </c:pt>
                <c:pt idx="72">
                  <c:v>2.8148148148148149</c:v>
                </c:pt>
                <c:pt idx="73">
                  <c:v>4.5185185185185182</c:v>
                </c:pt>
                <c:pt idx="74">
                  <c:v>4.2592592592592595</c:v>
                </c:pt>
                <c:pt idx="75">
                  <c:v>3.3703703703703702</c:v>
                </c:pt>
                <c:pt idx="76">
                  <c:v>3.5185185185185186</c:v>
                </c:pt>
                <c:pt idx="77">
                  <c:v>3.1481481481481484</c:v>
                </c:pt>
                <c:pt idx="78">
                  <c:v>5.0370370370370381</c:v>
                </c:pt>
                <c:pt idx="79">
                  <c:v>3.8</c:v>
                </c:pt>
                <c:pt idx="80">
                  <c:v>3.57</c:v>
                </c:pt>
                <c:pt idx="81">
                  <c:v>2.65</c:v>
                </c:pt>
                <c:pt idx="82">
                  <c:v>0.72</c:v>
                </c:pt>
                <c:pt idx="83">
                  <c:v>0.99</c:v>
                </c:pt>
                <c:pt idx="84">
                  <c:v>2.89</c:v>
                </c:pt>
                <c:pt idx="85">
                  <c:v>4.8</c:v>
                </c:pt>
                <c:pt idx="86">
                  <c:v>3.76</c:v>
                </c:pt>
                <c:pt idx="87">
                  <c:v>3.8</c:v>
                </c:pt>
                <c:pt idx="88">
                  <c:v>3.88</c:v>
                </c:pt>
                <c:pt idx="89">
                  <c:v>3.5</c:v>
                </c:pt>
                <c:pt idx="90">
                  <c:v>3.5</c:v>
                </c:pt>
                <c:pt idx="91">
                  <c:v>4.8</c:v>
                </c:pt>
                <c:pt idx="92">
                  <c:v>5</c:v>
                </c:pt>
                <c:pt idx="93">
                  <c:v>2.86</c:v>
                </c:pt>
                <c:pt idx="94">
                  <c:v>1.54</c:v>
                </c:pt>
                <c:pt idx="95">
                  <c:v>2.54</c:v>
                </c:pt>
                <c:pt idx="96">
                  <c:v>2.93</c:v>
                </c:pt>
                <c:pt idx="97">
                  <c:v>4.5999999999999996</c:v>
                </c:pt>
                <c:pt idx="98">
                  <c:v>4.2</c:v>
                </c:pt>
                <c:pt idx="99">
                  <c:v>4.8</c:v>
                </c:pt>
                <c:pt idx="100">
                  <c:v>3.8</c:v>
                </c:pt>
                <c:pt idx="101">
                  <c:v>4</c:v>
                </c:pt>
                <c:pt idx="102">
                  <c:v>5.4</c:v>
                </c:pt>
                <c:pt idx="103">
                  <c:v>4.5</c:v>
                </c:pt>
                <c:pt idx="104">
                  <c:v>3.9</c:v>
                </c:pt>
                <c:pt idx="105">
                  <c:v>2.95</c:v>
                </c:pt>
                <c:pt idx="106">
                  <c:v>2.1</c:v>
                </c:pt>
                <c:pt idx="107">
                  <c:v>2.33</c:v>
                </c:pt>
                <c:pt idx="108">
                  <c:v>3.02</c:v>
                </c:pt>
                <c:pt idx="109">
                  <c:v>5</c:v>
                </c:pt>
                <c:pt idx="110">
                  <c:v>4.5999999999999996</c:v>
                </c:pt>
                <c:pt idx="111">
                  <c:v>4.0999999999999996</c:v>
                </c:pt>
                <c:pt idx="112">
                  <c:v>3.8</c:v>
                </c:pt>
                <c:pt idx="113">
                  <c:v>3.5</c:v>
                </c:pt>
                <c:pt idx="114">
                  <c:v>5.9</c:v>
                </c:pt>
                <c:pt idx="115">
                  <c:v>3.7</c:v>
                </c:pt>
                <c:pt idx="116">
                  <c:v>4.2</c:v>
                </c:pt>
                <c:pt idx="117">
                  <c:v>1.93</c:v>
                </c:pt>
                <c:pt idx="118">
                  <c:v>1.08</c:v>
                </c:pt>
                <c:pt idx="119">
                  <c:v>1.05</c:v>
                </c:pt>
                <c:pt idx="120">
                  <c:v>0.56999999999999995</c:v>
                </c:pt>
                <c:pt idx="122">
                  <c:v>3.15</c:v>
                </c:pt>
                <c:pt idx="123">
                  <c:v>3.41</c:v>
                </c:pt>
                <c:pt idx="124">
                  <c:v>2.62</c:v>
                </c:pt>
                <c:pt idx="125">
                  <c:v>2.7</c:v>
                </c:pt>
                <c:pt idx="126">
                  <c:v>2.4</c:v>
                </c:pt>
                <c:pt idx="127">
                  <c:v>2.5</c:v>
                </c:pt>
                <c:pt idx="128">
                  <c:v>1.7</c:v>
                </c:pt>
                <c:pt idx="129">
                  <c:v>0.95</c:v>
                </c:pt>
                <c:pt idx="130">
                  <c:v>1.17</c:v>
                </c:pt>
                <c:pt idx="131">
                  <c:v>0.89</c:v>
                </c:pt>
                <c:pt idx="132">
                  <c:v>3.78</c:v>
                </c:pt>
                <c:pt idx="133">
                  <c:v>4.9000000000000004</c:v>
                </c:pt>
                <c:pt idx="134">
                  <c:v>6.1</c:v>
                </c:pt>
                <c:pt idx="135">
                  <c:v>4.5999999999999996</c:v>
                </c:pt>
                <c:pt idx="136">
                  <c:v>4.7</c:v>
                </c:pt>
                <c:pt idx="137">
                  <c:v>4.5999999999999996</c:v>
                </c:pt>
                <c:pt idx="138">
                  <c:v>6.4</c:v>
                </c:pt>
                <c:pt idx="139">
                  <c:v>5.5</c:v>
                </c:pt>
                <c:pt idx="140">
                  <c:v>4.3</c:v>
                </c:pt>
                <c:pt idx="141">
                  <c:v>2.23</c:v>
                </c:pt>
                <c:pt idx="142">
                  <c:v>1.9</c:v>
                </c:pt>
                <c:pt idx="143">
                  <c:v>2.1</c:v>
                </c:pt>
                <c:pt idx="144">
                  <c:v>3.9</c:v>
                </c:pt>
                <c:pt idx="145">
                  <c:v>6</c:v>
                </c:pt>
                <c:pt idx="147">
                  <c:v>3.2</c:v>
                </c:pt>
                <c:pt idx="148">
                  <c:v>3.7</c:v>
                </c:pt>
                <c:pt idx="149">
                  <c:v>4.3</c:v>
                </c:pt>
                <c:pt idx="150">
                  <c:v>5.3</c:v>
                </c:pt>
                <c:pt idx="151">
                  <c:v>5.0999999999999996</c:v>
                </c:pt>
                <c:pt idx="152">
                  <c:v>4.9000000000000004</c:v>
                </c:pt>
                <c:pt idx="153">
                  <c:v>2</c:v>
                </c:pt>
                <c:pt idx="154">
                  <c:v>2.2000000000000002</c:v>
                </c:pt>
                <c:pt idx="155">
                  <c:v>2.9</c:v>
                </c:pt>
                <c:pt idx="156">
                  <c:v>4.5</c:v>
                </c:pt>
                <c:pt idx="157">
                  <c:v>5.3</c:v>
                </c:pt>
                <c:pt idx="158">
                  <c:v>7.2</c:v>
                </c:pt>
                <c:pt idx="159">
                  <c:v>4.2</c:v>
                </c:pt>
                <c:pt idx="160">
                  <c:v>4.3</c:v>
                </c:pt>
                <c:pt idx="161">
                  <c:v>5.0999999999999996</c:v>
                </c:pt>
                <c:pt idx="162">
                  <c:v>5</c:v>
                </c:pt>
                <c:pt idx="163">
                  <c:v>6.5</c:v>
                </c:pt>
                <c:pt idx="164">
                  <c:v>5.4</c:v>
                </c:pt>
                <c:pt idx="165">
                  <c:v>1.4</c:v>
                </c:pt>
                <c:pt idx="166">
                  <c:v>1.9</c:v>
                </c:pt>
                <c:pt idx="167">
                  <c:v>2.9</c:v>
                </c:pt>
                <c:pt idx="168">
                  <c:v>4.9000000000000004</c:v>
                </c:pt>
                <c:pt idx="169">
                  <c:v>5.2</c:v>
                </c:pt>
                <c:pt idx="170">
                  <c:v>4.7</c:v>
                </c:pt>
                <c:pt idx="171">
                  <c:v>4</c:v>
                </c:pt>
                <c:pt idx="172">
                  <c:v>3.9</c:v>
                </c:pt>
                <c:pt idx="173">
                  <c:v>4.5999999999999996</c:v>
                </c:pt>
                <c:pt idx="174">
                  <c:v>5.0999999999999996</c:v>
                </c:pt>
                <c:pt idx="175">
                  <c:v>5.2</c:v>
                </c:pt>
                <c:pt idx="176">
                  <c:v>4</c:v>
                </c:pt>
                <c:pt idx="177">
                  <c:v>1.5</c:v>
                </c:pt>
                <c:pt idx="178">
                  <c:v>1.8</c:v>
                </c:pt>
                <c:pt idx="179">
                  <c:v>2</c:v>
                </c:pt>
                <c:pt idx="180">
                  <c:v>6.6</c:v>
                </c:pt>
                <c:pt idx="181">
                  <c:v>4.0999999999999996</c:v>
                </c:pt>
                <c:pt idx="182">
                  <c:v>3.1</c:v>
                </c:pt>
                <c:pt idx="183">
                  <c:v>3</c:v>
                </c:pt>
                <c:pt idx="184">
                  <c:v>3.4</c:v>
                </c:pt>
                <c:pt idx="185">
                  <c:v>4</c:v>
                </c:pt>
                <c:pt idx="186">
                  <c:v>5.4</c:v>
                </c:pt>
                <c:pt idx="187">
                  <c:v>4.2</c:v>
                </c:pt>
                <c:pt idx="188">
                  <c:v>3.8</c:v>
                </c:pt>
                <c:pt idx="189">
                  <c:v>1.95</c:v>
                </c:pt>
                <c:pt idx="190">
                  <c:v>1.8</c:v>
                </c:pt>
                <c:pt idx="191">
                  <c:v>1.96</c:v>
                </c:pt>
                <c:pt idx="192">
                  <c:v>3.43</c:v>
                </c:pt>
                <c:pt idx="193">
                  <c:v>3.2</c:v>
                </c:pt>
                <c:pt idx="194">
                  <c:v>3.7</c:v>
                </c:pt>
                <c:pt idx="195">
                  <c:v>2.92</c:v>
                </c:pt>
                <c:pt idx="196">
                  <c:v>2.2000000000000002</c:v>
                </c:pt>
                <c:pt idx="197">
                  <c:v>4</c:v>
                </c:pt>
                <c:pt idx="198">
                  <c:v>3.4</c:v>
                </c:pt>
                <c:pt idx="199">
                  <c:v>3.4</c:v>
                </c:pt>
                <c:pt idx="200">
                  <c:v>2.73</c:v>
                </c:pt>
                <c:pt idx="201">
                  <c:v>1.52</c:v>
                </c:pt>
                <c:pt idx="202">
                  <c:v>1.49</c:v>
                </c:pt>
                <c:pt idx="203">
                  <c:v>2</c:v>
                </c:pt>
                <c:pt idx="204">
                  <c:v>3.51</c:v>
                </c:pt>
                <c:pt idx="205">
                  <c:v>4.5999999999999996</c:v>
                </c:pt>
                <c:pt idx="206">
                  <c:v>4.5</c:v>
                </c:pt>
                <c:pt idx="207">
                  <c:v>4.5999999999999996</c:v>
                </c:pt>
                <c:pt idx="208">
                  <c:v>2.14</c:v>
                </c:pt>
                <c:pt idx="209">
                  <c:v>4.0999999999999996</c:v>
                </c:pt>
                <c:pt idx="210">
                  <c:v>5.4</c:v>
                </c:pt>
                <c:pt idx="211">
                  <c:v>4.7</c:v>
                </c:pt>
                <c:pt idx="212">
                  <c:v>5.0999999999999996</c:v>
                </c:pt>
                <c:pt idx="213">
                  <c:v>4.3</c:v>
                </c:pt>
                <c:pt idx="214">
                  <c:v>1.49</c:v>
                </c:pt>
                <c:pt idx="215">
                  <c:v>2.2000000000000002</c:v>
                </c:pt>
                <c:pt idx="216">
                  <c:v>3.56</c:v>
                </c:pt>
                <c:pt idx="217">
                  <c:v>4.5999999999999996</c:v>
                </c:pt>
                <c:pt idx="218">
                  <c:v>4.0999999999999996</c:v>
                </c:pt>
                <c:pt idx="219">
                  <c:v>3.5</c:v>
                </c:pt>
                <c:pt idx="220">
                  <c:v>3.23</c:v>
                </c:pt>
                <c:pt idx="221">
                  <c:v>3.2</c:v>
                </c:pt>
                <c:pt idx="222">
                  <c:v>4.5999999999999996</c:v>
                </c:pt>
                <c:pt idx="223">
                  <c:v>3.1</c:v>
                </c:pt>
                <c:pt idx="224">
                  <c:v>2.11</c:v>
                </c:pt>
                <c:pt idx="225">
                  <c:v>2.42</c:v>
                </c:pt>
                <c:pt idx="226">
                  <c:v>1.74</c:v>
                </c:pt>
                <c:pt idx="227">
                  <c:v>1.36</c:v>
                </c:pt>
                <c:pt idx="228">
                  <c:v>1.7</c:v>
                </c:pt>
                <c:pt idx="229">
                  <c:v>3.1</c:v>
                </c:pt>
                <c:pt idx="230">
                  <c:v>3.01</c:v>
                </c:pt>
                <c:pt idx="231">
                  <c:v>2.46</c:v>
                </c:pt>
                <c:pt idx="232">
                  <c:v>1.96</c:v>
                </c:pt>
                <c:pt idx="233">
                  <c:v>2.67</c:v>
                </c:pt>
                <c:pt idx="234">
                  <c:v>3.6</c:v>
                </c:pt>
                <c:pt idx="235">
                  <c:v>2.9</c:v>
                </c:pt>
                <c:pt idx="236">
                  <c:v>1.98</c:v>
                </c:pt>
                <c:pt idx="237">
                  <c:v>0.98</c:v>
                </c:pt>
                <c:pt idx="238">
                  <c:v>1.1000000000000001</c:v>
                </c:pt>
                <c:pt idx="239">
                  <c:v>1.0900000000000001</c:v>
                </c:pt>
                <c:pt idx="240">
                  <c:v>1.28</c:v>
                </c:pt>
                <c:pt idx="241">
                  <c:v>2.2999999999999998</c:v>
                </c:pt>
                <c:pt idx="242">
                  <c:v>2.27</c:v>
                </c:pt>
                <c:pt idx="243">
                  <c:v>1.85</c:v>
                </c:pt>
                <c:pt idx="244">
                  <c:v>1.68</c:v>
                </c:pt>
                <c:pt idx="245">
                  <c:v>1.91</c:v>
                </c:pt>
                <c:pt idx="246">
                  <c:v>2.57</c:v>
                </c:pt>
                <c:pt idx="247">
                  <c:v>3.13</c:v>
                </c:pt>
                <c:pt idx="248">
                  <c:v>2.11</c:v>
                </c:pt>
                <c:pt idx="249">
                  <c:v>1.06</c:v>
                </c:pt>
                <c:pt idx="250">
                  <c:v>1.69</c:v>
                </c:pt>
                <c:pt idx="251">
                  <c:v>1.71</c:v>
                </c:pt>
                <c:pt idx="252">
                  <c:v>3.27</c:v>
                </c:pt>
                <c:pt idx="253">
                  <c:v>4</c:v>
                </c:pt>
                <c:pt idx="254">
                  <c:v>3.4</c:v>
                </c:pt>
                <c:pt idx="255">
                  <c:v>4.2</c:v>
                </c:pt>
                <c:pt idx="256">
                  <c:v>3.12</c:v>
                </c:pt>
                <c:pt idx="257">
                  <c:v>3.8</c:v>
                </c:pt>
                <c:pt idx="258">
                  <c:v>4.9000000000000004</c:v>
                </c:pt>
                <c:pt idx="259">
                  <c:v>4.0999999999999996</c:v>
                </c:pt>
                <c:pt idx="260">
                  <c:v>5.4</c:v>
                </c:pt>
                <c:pt idx="261">
                  <c:v>3.14</c:v>
                </c:pt>
                <c:pt idx="262">
                  <c:v>1.39</c:v>
                </c:pt>
                <c:pt idx="263">
                  <c:v>2.04</c:v>
                </c:pt>
                <c:pt idx="264">
                  <c:v>3.6</c:v>
                </c:pt>
                <c:pt idx="265">
                  <c:v>4.3099999999999996</c:v>
                </c:pt>
                <c:pt idx="266">
                  <c:v>5.3</c:v>
                </c:pt>
                <c:pt idx="267">
                  <c:v>3.9</c:v>
                </c:pt>
                <c:pt idx="269">
                  <c:v>5.5</c:v>
                </c:pt>
                <c:pt idx="270">
                  <c:v>6.6</c:v>
                </c:pt>
                <c:pt idx="271">
                  <c:v>7.9</c:v>
                </c:pt>
                <c:pt idx="272">
                  <c:v>5.3</c:v>
                </c:pt>
                <c:pt idx="273">
                  <c:v>5.8</c:v>
                </c:pt>
                <c:pt idx="274">
                  <c:v>1.7</c:v>
                </c:pt>
                <c:pt idx="275">
                  <c:v>3.4</c:v>
                </c:pt>
                <c:pt idx="276">
                  <c:v>3.81</c:v>
                </c:pt>
                <c:pt idx="277">
                  <c:v>4.5</c:v>
                </c:pt>
                <c:pt idx="278">
                  <c:v>5.0999999999999996</c:v>
                </c:pt>
                <c:pt idx="279">
                  <c:v>4.4000000000000004</c:v>
                </c:pt>
                <c:pt idx="280">
                  <c:v>2.9</c:v>
                </c:pt>
                <c:pt idx="281">
                  <c:v>3.4</c:v>
                </c:pt>
                <c:pt idx="282">
                  <c:v>4.5999999999999996</c:v>
                </c:pt>
                <c:pt idx="283">
                  <c:v>4</c:v>
                </c:pt>
                <c:pt idx="284">
                  <c:v>3.16</c:v>
                </c:pt>
                <c:pt idx="285">
                  <c:v>2.5299999999999998</c:v>
                </c:pt>
                <c:pt idx="286">
                  <c:v>1.4</c:v>
                </c:pt>
                <c:pt idx="287">
                  <c:v>2.75</c:v>
                </c:pt>
                <c:pt idx="288">
                  <c:v>4.1100000000000003</c:v>
                </c:pt>
                <c:pt idx="289">
                  <c:v>5.5</c:v>
                </c:pt>
                <c:pt idx="290">
                  <c:v>4.9000000000000004</c:v>
                </c:pt>
                <c:pt idx="291">
                  <c:v>2.6</c:v>
                </c:pt>
                <c:pt idx="292">
                  <c:v>4.49</c:v>
                </c:pt>
                <c:pt idx="293">
                  <c:v>4.8</c:v>
                </c:pt>
                <c:pt idx="294">
                  <c:v>5.51</c:v>
                </c:pt>
                <c:pt idx="295">
                  <c:v>4.57</c:v>
                </c:pt>
                <c:pt idx="296">
                  <c:v>4.51</c:v>
                </c:pt>
                <c:pt idx="297">
                  <c:v>3.24</c:v>
                </c:pt>
                <c:pt idx="298">
                  <c:v>2.16</c:v>
                </c:pt>
                <c:pt idx="299">
                  <c:v>2.64</c:v>
                </c:pt>
                <c:pt idx="300">
                  <c:v>3.95</c:v>
                </c:pt>
                <c:pt idx="301">
                  <c:v>5.29</c:v>
                </c:pt>
                <c:pt idx="302">
                  <c:v>5.14</c:v>
                </c:pt>
                <c:pt idx="303">
                  <c:v>4.5999999999999996</c:v>
                </c:pt>
                <c:pt idx="304">
                  <c:v>3.47</c:v>
                </c:pt>
                <c:pt idx="305">
                  <c:v>5.2</c:v>
                </c:pt>
                <c:pt idx="306">
                  <c:v>5.0999999999999996</c:v>
                </c:pt>
                <c:pt idx="307">
                  <c:v>4.01</c:v>
                </c:pt>
                <c:pt idx="308">
                  <c:v>3.88</c:v>
                </c:pt>
                <c:pt idx="309">
                  <c:v>4.3600000000000003</c:v>
                </c:pt>
                <c:pt idx="310">
                  <c:v>2.2999999999999998</c:v>
                </c:pt>
                <c:pt idx="311">
                  <c:v>3.1</c:v>
                </c:pt>
                <c:pt idx="312">
                  <c:v>3.56</c:v>
                </c:pt>
                <c:pt idx="313">
                  <c:v>4.5</c:v>
                </c:pt>
                <c:pt idx="314">
                  <c:v>4.72</c:v>
                </c:pt>
                <c:pt idx="315">
                  <c:v>4.09</c:v>
                </c:pt>
                <c:pt idx="316">
                  <c:v>3.7</c:v>
                </c:pt>
                <c:pt idx="317">
                  <c:v>4.29</c:v>
                </c:pt>
                <c:pt idx="318">
                  <c:v>3.76</c:v>
                </c:pt>
                <c:pt idx="319">
                  <c:v>5.6</c:v>
                </c:pt>
                <c:pt idx="320">
                  <c:v>4.4000000000000004</c:v>
                </c:pt>
                <c:pt idx="321">
                  <c:v>2.48</c:v>
                </c:pt>
                <c:pt idx="322">
                  <c:v>2.83</c:v>
                </c:pt>
                <c:pt idx="323">
                  <c:v>2.61</c:v>
                </c:pt>
                <c:pt idx="324">
                  <c:v>3.74</c:v>
                </c:pt>
                <c:pt idx="325">
                  <c:v>4.25</c:v>
                </c:pt>
                <c:pt idx="326">
                  <c:v>4.46</c:v>
                </c:pt>
                <c:pt idx="327">
                  <c:v>3.89</c:v>
                </c:pt>
                <c:pt idx="328">
                  <c:v>3.59</c:v>
                </c:pt>
                <c:pt idx="329">
                  <c:v>4.8899999999999997</c:v>
                </c:pt>
                <c:pt idx="330">
                  <c:v>5.15</c:v>
                </c:pt>
                <c:pt idx="331">
                  <c:v>5.1100000000000003</c:v>
                </c:pt>
                <c:pt idx="332">
                  <c:v>6.1</c:v>
                </c:pt>
                <c:pt idx="333">
                  <c:v>2.85</c:v>
                </c:pt>
                <c:pt idx="334">
                  <c:v>2.5099999999999998</c:v>
                </c:pt>
                <c:pt idx="335">
                  <c:v>2.68</c:v>
                </c:pt>
                <c:pt idx="336">
                  <c:v>5.79</c:v>
                </c:pt>
                <c:pt idx="337">
                  <c:v>5.27</c:v>
                </c:pt>
                <c:pt idx="338">
                  <c:v>5.4</c:v>
                </c:pt>
                <c:pt idx="339">
                  <c:v>4.6900000000000004</c:v>
                </c:pt>
                <c:pt idx="340">
                  <c:v>3.69</c:v>
                </c:pt>
                <c:pt idx="341">
                  <c:v>5.2</c:v>
                </c:pt>
                <c:pt idx="342">
                  <c:v>4.87</c:v>
                </c:pt>
                <c:pt idx="343">
                  <c:v>4.82</c:v>
                </c:pt>
                <c:pt idx="344">
                  <c:v>2.48</c:v>
                </c:pt>
                <c:pt idx="345">
                  <c:v>3.62</c:v>
                </c:pt>
                <c:pt idx="346">
                  <c:v>1.82</c:v>
                </c:pt>
                <c:pt idx="347">
                  <c:v>2.75</c:v>
                </c:pt>
                <c:pt idx="348">
                  <c:v>4.18</c:v>
                </c:pt>
                <c:pt idx="349">
                  <c:v>5.0999999999999996</c:v>
                </c:pt>
                <c:pt idx="350">
                  <c:v>4.8899999999999997</c:v>
                </c:pt>
                <c:pt idx="351">
                  <c:v>3.69</c:v>
                </c:pt>
                <c:pt idx="359">
                  <c:v>1.2</c:v>
                </c:pt>
                <c:pt idx="361">
                  <c:v>3.1</c:v>
                </c:pt>
                <c:pt idx="363">
                  <c:v>5.3</c:v>
                </c:pt>
                <c:pt idx="364">
                  <c:v>2.7</c:v>
                </c:pt>
                <c:pt idx="365">
                  <c:v>3.4</c:v>
                </c:pt>
                <c:pt idx="366">
                  <c:v>3.4</c:v>
                </c:pt>
                <c:pt idx="367">
                  <c:v>4.4000000000000004</c:v>
                </c:pt>
                <c:pt idx="368">
                  <c:v>5</c:v>
                </c:pt>
                <c:pt idx="369">
                  <c:v>4.0999999999999996</c:v>
                </c:pt>
                <c:pt idx="370">
                  <c:v>3.8</c:v>
                </c:pt>
                <c:pt idx="371">
                  <c:v>1.5</c:v>
                </c:pt>
                <c:pt idx="372">
                  <c:v>1.9</c:v>
                </c:pt>
                <c:pt idx="373">
                  <c:v>3.1</c:v>
                </c:pt>
                <c:pt idx="374">
                  <c:v>5.0999999999999996</c:v>
                </c:pt>
                <c:pt idx="375">
                  <c:v>3.7</c:v>
                </c:pt>
                <c:pt idx="376">
                  <c:v>3.9</c:v>
                </c:pt>
                <c:pt idx="377">
                  <c:v>5.3</c:v>
                </c:pt>
                <c:pt idx="378">
                  <c:v>4.8</c:v>
                </c:pt>
                <c:pt idx="379">
                  <c:v>8.1999999999999993</c:v>
                </c:pt>
                <c:pt idx="380">
                  <c:v>5.9</c:v>
                </c:pt>
                <c:pt idx="381">
                  <c:v>2.7</c:v>
                </c:pt>
                <c:pt idx="382">
                  <c:v>2.4</c:v>
                </c:pt>
                <c:pt idx="384">
                  <c:v>2.4</c:v>
                </c:pt>
                <c:pt idx="385" formatCode="&quot;(&quot;0.00&quot;)&quot;">
                  <c:v>3.6</c:v>
                </c:pt>
                <c:pt idx="386">
                  <c:v>4.5999999999999996</c:v>
                </c:pt>
                <c:pt idx="387">
                  <c:v>4.3</c:v>
                </c:pt>
                <c:pt idx="388">
                  <c:v>3</c:v>
                </c:pt>
                <c:pt idx="389">
                  <c:v>4.5999999999999996</c:v>
                </c:pt>
                <c:pt idx="390">
                  <c:v>5.0999999999999996</c:v>
                </c:pt>
                <c:pt idx="391">
                  <c:v>5.2</c:v>
                </c:pt>
                <c:pt idx="392">
                  <c:v>5.6</c:v>
                </c:pt>
                <c:pt idx="393">
                  <c:v>4.0999999999999996</c:v>
                </c:pt>
                <c:pt idx="394">
                  <c:v>3.6</c:v>
                </c:pt>
                <c:pt idx="395">
                  <c:v>3.1</c:v>
                </c:pt>
                <c:pt idx="396">
                  <c:v>2.2999999999999998</c:v>
                </c:pt>
                <c:pt idx="397">
                  <c:v>3.9</c:v>
                </c:pt>
                <c:pt idx="398">
                  <c:v>5.0999999999999996</c:v>
                </c:pt>
                <c:pt idx="399">
                  <c:v>4.3</c:v>
                </c:pt>
                <c:pt idx="400">
                  <c:v>2.9</c:v>
                </c:pt>
                <c:pt idx="401">
                  <c:v>3.3</c:v>
                </c:pt>
                <c:pt idx="402">
                  <c:v>3.8</c:v>
                </c:pt>
                <c:pt idx="403">
                  <c:v>3.6</c:v>
                </c:pt>
                <c:pt idx="404">
                  <c:v>3.1</c:v>
                </c:pt>
                <c:pt idx="405">
                  <c:v>3.3</c:v>
                </c:pt>
                <c:pt idx="406">
                  <c:v>1.18</c:v>
                </c:pt>
                <c:pt idx="407">
                  <c:v>0.73</c:v>
                </c:pt>
                <c:pt idx="408">
                  <c:v>0.52</c:v>
                </c:pt>
                <c:pt idx="409">
                  <c:v>2.9</c:v>
                </c:pt>
                <c:pt idx="410">
                  <c:v>3.6</c:v>
                </c:pt>
                <c:pt idx="411">
                  <c:v>3</c:v>
                </c:pt>
                <c:pt idx="412">
                  <c:v>3.3</c:v>
                </c:pt>
                <c:pt idx="413">
                  <c:v>2.21</c:v>
                </c:pt>
                <c:pt idx="414">
                  <c:v>3</c:v>
                </c:pt>
                <c:pt idx="415">
                  <c:v>3.1</c:v>
                </c:pt>
                <c:pt idx="416">
                  <c:v>4</c:v>
                </c:pt>
                <c:pt idx="417">
                  <c:v>3.5</c:v>
                </c:pt>
                <c:pt idx="418">
                  <c:v>1.6</c:v>
                </c:pt>
                <c:pt idx="419">
                  <c:v>0.86</c:v>
                </c:pt>
                <c:pt idx="420">
                  <c:v>1.39</c:v>
                </c:pt>
                <c:pt idx="421">
                  <c:v>1.8</c:v>
                </c:pt>
                <c:pt idx="422">
                  <c:v>5.0999999999999996</c:v>
                </c:pt>
                <c:pt idx="423">
                  <c:v>4.5</c:v>
                </c:pt>
                <c:pt idx="424">
                  <c:v>3.6</c:v>
                </c:pt>
                <c:pt idx="425">
                  <c:v>3.1</c:v>
                </c:pt>
                <c:pt idx="426">
                  <c:v>4.0999999999999996</c:v>
                </c:pt>
                <c:pt idx="427">
                  <c:v>3.5</c:v>
                </c:pt>
                <c:pt idx="428">
                  <c:v>4.0999999999999996</c:v>
                </c:pt>
                <c:pt idx="429">
                  <c:v>3.3</c:v>
                </c:pt>
                <c:pt idx="430">
                  <c:v>2.5</c:v>
                </c:pt>
                <c:pt idx="431">
                  <c:v>2</c:v>
                </c:pt>
                <c:pt idx="432">
                  <c:v>1.54</c:v>
                </c:pt>
                <c:pt idx="433">
                  <c:v>3.6</c:v>
                </c:pt>
                <c:pt idx="434">
                  <c:v>3.8</c:v>
                </c:pt>
                <c:pt idx="435">
                  <c:v>4.5999999999999996</c:v>
                </c:pt>
                <c:pt idx="436">
                  <c:v>2.2999999999999998</c:v>
                </c:pt>
                <c:pt idx="437">
                  <c:v>3.1</c:v>
                </c:pt>
                <c:pt idx="438">
                  <c:v>3.5</c:v>
                </c:pt>
                <c:pt idx="439">
                  <c:v>5.2</c:v>
                </c:pt>
                <c:pt idx="453">
                  <c:v>0.51851851851851849</c:v>
                </c:pt>
              </c:numCache>
            </c:numRef>
          </c:val>
          <c:smooth val="0"/>
        </c:ser>
        <c:ser>
          <c:idx val="0"/>
          <c:order val="2"/>
          <c:tx>
            <c:strRef>
              <c:f>浮遊塵!$F$234</c:f>
              <c:strCache>
                <c:ptCount val="1"/>
                <c:pt idx="0">
                  <c:v>塚浜MS</c:v>
                </c:pt>
              </c:strCache>
            </c:strRef>
          </c:tx>
          <c:spPr>
            <a:ln w="12700">
              <a:noFill/>
              <a:prstDash val="solid"/>
            </a:ln>
          </c:spPr>
          <c:marker>
            <c:symbol val="square"/>
            <c:size val="5"/>
            <c:spPr>
              <a:solidFill>
                <a:srgbClr val="FFFFFF"/>
              </a:solidFill>
              <a:ln>
                <a:solidFill>
                  <a:srgbClr val="FF000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浮遊塵!$F$235:$F$722</c:f>
              <c:numCache>
                <c:formatCode>0.00_);[Red]\(0.00\)</c:formatCode>
                <c:ptCount val="488"/>
                <c:pt idx="0">
                  <c:v>2.592592592592593</c:v>
                </c:pt>
                <c:pt idx="1">
                  <c:v>2.592592592592593</c:v>
                </c:pt>
                <c:pt idx="2">
                  <c:v>2.592592592592593</c:v>
                </c:pt>
                <c:pt idx="3">
                  <c:v>2.592592592592593</c:v>
                </c:pt>
                <c:pt idx="4">
                  <c:v>2.9629629629629628</c:v>
                </c:pt>
                <c:pt idx="5">
                  <c:v>3.333333333333333</c:v>
                </c:pt>
                <c:pt idx="6">
                  <c:v>4.0740740740740735</c:v>
                </c:pt>
                <c:pt idx="7">
                  <c:v>2.9629629629629628</c:v>
                </c:pt>
                <c:pt idx="8">
                  <c:v>2.592592592592593</c:v>
                </c:pt>
                <c:pt idx="9">
                  <c:v>1.8518518518518519</c:v>
                </c:pt>
                <c:pt idx="10">
                  <c:v>1.1111111111111112</c:v>
                </c:pt>
                <c:pt idx="11">
                  <c:v>2.592592592592593</c:v>
                </c:pt>
                <c:pt idx="12">
                  <c:v>5.5555555555555554</c:v>
                </c:pt>
                <c:pt idx="13">
                  <c:v>2.9629629629629628</c:v>
                </c:pt>
                <c:pt idx="14">
                  <c:v>2.592592592592593</c:v>
                </c:pt>
                <c:pt idx="15">
                  <c:v>2.2222222222222223</c:v>
                </c:pt>
                <c:pt idx="16">
                  <c:v>2.592592592592593</c:v>
                </c:pt>
                <c:pt idx="17">
                  <c:v>2.9629629629629628</c:v>
                </c:pt>
                <c:pt idx="18">
                  <c:v>3.333333333333333</c:v>
                </c:pt>
                <c:pt idx="19">
                  <c:v>2.9629629629629628</c:v>
                </c:pt>
                <c:pt idx="20">
                  <c:v>1.1111111111111112</c:v>
                </c:pt>
                <c:pt idx="21">
                  <c:v>1.1111111111111112</c:v>
                </c:pt>
                <c:pt idx="22">
                  <c:v>1.1111111111111112</c:v>
                </c:pt>
                <c:pt idx="23">
                  <c:v>1.8518518518518519</c:v>
                </c:pt>
                <c:pt idx="24">
                  <c:v>2.9629629629629628</c:v>
                </c:pt>
                <c:pt idx="25">
                  <c:v>2.592592592592593</c:v>
                </c:pt>
                <c:pt idx="26">
                  <c:v>2.9629629629629628</c:v>
                </c:pt>
                <c:pt idx="27">
                  <c:v>1.8518518518518519</c:v>
                </c:pt>
                <c:pt idx="28">
                  <c:v>2.2222222222222223</c:v>
                </c:pt>
                <c:pt idx="29">
                  <c:v>2.592592592592593</c:v>
                </c:pt>
                <c:pt idx="30">
                  <c:v>2.592592592592593</c:v>
                </c:pt>
                <c:pt idx="31">
                  <c:v>2.2222222222222223</c:v>
                </c:pt>
                <c:pt idx="32">
                  <c:v>1.4814814814814814</c:v>
                </c:pt>
                <c:pt idx="33">
                  <c:v>0.7407407407407407</c:v>
                </c:pt>
                <c:pt idx="34">
                  <c:v>1.4814814814814814</c:v>
                </c:pt>
                <c:pt idx="35">
                  <c:v>2.2222222222222223</c:v>
                </c:pt>
                <c:pt idx="36">
                  <c:v>3.333333333333333</c:v>
                </c:pt>
                <c:pt idx="37">
                  <c:v>3.7037037037037037</c:v>
                </c:pt>
                <c:pt idx="38">
                  <c:v>2.592592592592593</c:v>
                </c:pt>
                <c:pt idx="39">
                  <c:v>2.9629629629629628</c:v>
                </c:pt>
                <c:pt idx="40">
                  <c:v>2.9629629629629628</c:v>
                </c:pt>
                <c:pt idx="41">
                  <c:v>4.0740740740740735</c:v>
                </c:pt>
                <c:pt idx="42">
                  <c:v>2.9629629629629628</c:v>
                </c:pt>
                <c:pt idx="43">
                  <c:v>3.7037037037037037</c:v>
                </c:pt>
                <c:pt idx="44">
                  <c:v>2.9629629629629628</c:v>
                </c:pt>
                <c:pt idx="45">
                  <c:v>1.8518518518518519</c:v>
                </c:pt>
                <c:pt idx="46">
                  <c:v>2.592592592592593</c:v>
                </c:pt>
                <c:pt idx="47">
                  <c:v>3.333333333333333</c:v>
                </c:pt>
                <c:pt idx="48">
                  <c:v>3.7037037037037037</c:v>
                </c:pt>
                <c:pt idx="49">
                  <c:v>2.592592592592593</c:v>
                </c:pt>
                <c:pt idx="50">
                  <c:v>2.592592592592593</c:v>
                </c:pt>
                <c:pt idx="51">
                  <c:v>2.9629629629629628</c:v>
                </c:pt>
                <c:pt idx="52">
                  <c:v>3.333333333333333</c:v>
                </c:pt>
                <c:pt idx="53">
                  <c:v>3.333333333333333</c:v>
                </c:pt>
                <c:pt idx="55">
                  <c:v>3.6444444444444444</c:v>
                </c:pt>
                <c:pt idx="56">
                  <c:v>3.333333333333333</c:v>
                </c:pt>
                <c:pt idx="57">
                  <c:v>2.088888888888889</c:v>
                </c:pt>
                <c:pt idx="58">
                  <c:v>1.0037037037037038</c:v>
                </c:pt>
                <c:pt idx="59">
                  <c:v>1.8481481481481483</c:v>
                </c:pt>
                <c:pt idx="60">
                  <c:v>2.3888888888888888</c:v>
                </c:pt>
                <c:pt idx="61">
                  <c:v>3.8148148148148149</c:v>
                </c:pt>
                <c:pt idx="62">
                  <c:v>2.7777777777777777</c:v>
                </c:pt>
                <c:pt idx="63">
                  <c:v>2.7407407407407405</c:v>
                </c:pt>
                <c:pt idx="64">
                  <c:v>2.5555555555555558</c:v>
                </c:pt>
                <c:pt idx="65">
                  <c:v>3.2222222222222219</c:v>
                </c:pt>
                <c:pt idx="66">
                  <c:v>3.1111111111111112</c:v>
                </c:pt>
                <c:pt idx="67">
                  <c:v>4.1111111111111116</c:v>
                </c:pt>
                <c:pt idx="68">
                  <c:v>4.1111111111111116</c:v>
                </c:pt>
                <c:pt idx="69">
                  <c:v>3.1481481481481484</c:v>
                </c:pt>
                <c:pt idx="70">
                  <c:v>1.5481481481481481</c:v>
                </c:pt>
                <c:pt idx="71">
                  <c:v>1.462962962962963</c:v>
                </c:pt>
                <c:pt idx="72">
                  <c:v>1.9481481481481482</c:v>
                </c:pt>
                <c:pt idx="73">
                  <c:v>2.925925925925926</c:v>
                </c:pt>
                <c:pt idx="74">
                  <c:v>4.7037037037037042</c:v>
                </c:pt>
                <c:pt idx="75">
                  <c:v>2.6925925925925926</c:v>
                </c:pt>
                <c:pt idx="76">
                  <c:v>3.092592592592593</c:v>
                </c:pt>
                <c:pt idx="77">
                  <c:v>2.7777777777777777</c:v>
                </c:pt>
                <c:pt idx="78">
                  <c:v>4.1481481481481479</c:v>
                </c:pt>
                <c:pt idx="79">
                  <c:v>2.98</c:v>
                </c:pt>
                <c:pt idx="80">
                  <c:v>3.2</c:v>
                </c:pt>
                <c:pt idx="81">
                  <c:v>1.98</c:v>
                </c:pt>
                <c:pt idx="82">
                  <c:v>0.89</c:v>
                </c:pt>
                <c:pt idx="83">
                  <c:v>1.5</c:v>
                </c:pt>
                <c:pt idx="84">
                  <c:v>2.08</c:v>
                </c:pt>
                <c:pt idx="85">
                  <c:v>3.58</c:v>
                </c:pt>
                <c:pt idx="86">
                  <c:v>2.7</c:v>
                </c:pt>
                <c:pt idx="87">
                  <c:v>2.65</c:v>
                </c:pt>
                <c:pt idx="88">
                  <c:v>2.67</c:v>
                </c:pt>
                <c:pt idx="89">
                  <c:v>2.92</c:v>
                </c:pt>
                <c:pt idx="90">
                  <c:v>2.71</c:v>
                </c:pt>
                <c:pt idx="91">
                  <c:v>3.13</c:v>
                </c:pt>
                <c:pt idx="92">
                  <c:v>2.84</c:v>
                </c:pt>
                <c:pt idx="93">
                  <c:v>2.1</c:v>
                </c:pt>
                <c:pt idx="94">
                  <c:v>1.06</c:v>
                </c:pt>
                <c:pt idx="95">
                  <c:v>1.63</c:v>
                </c:pt>
                <c:pt idx="96">
                  <c:v>1.75</c:v>
                </c:pt>
                <c:pt idx="97">
                  <c:v>3.08</c:v>
                </c:pt>
                <c:pt idx="98">
                  <c:v>3.06</c:v>
                </c:pt>
                <c:pt idx="99">
                  <c:v>2.92</c:v>
                </c:pt>
                <c:pt idx="100">
                  <c:v>2.08</c:v>
                </c:pt>
                <c:pt idx="101">
                  <c:v>2.81</c:v>
                </c:pt>
                <c:pt idx="102">
                  <c:v>3.5</c:v>
                </c:pt>
                <c:pt idx="103">
                  <c:v>2.73</c:v>
                </c:pt>
                <c:pt idx="104">
                  <c:v>2.23</c:v>
                </c:pt>
                <c:pt idx="105">
                  <c:v>2.13</c:v>
                </c:pt>
                <c:pt idx="106">
                  <c:v>1.04</c:v>
                </c:pt>
                <c:pt idx="107">
                  <c:v>1.64</c:v>
                </c:pt>
                <c:pt idx="108">
                  <c:v>2.08</c:v>
                </c:pt>
                <c:pt idx="109">
                  <c:v>1.21</c:v>
                </c:pt>
                <c:pt idx="110">
                  <c:v>2.93</c:v>
                </c:pt>
                <c:pt idx="111">
                  <c:v>2.36</c:v>
                </c:pt>
                <c:pt idx="112">
                  <c:v>2.1800000000000002</c:v>
                </c:pt>
                <c:pt idx="113">
                  <c:v>2.33</c:v>
                </c:pt>
                <c:pt idx="114">
                  <c:v>3.92</c:v>
                </c:pt>
                <c:pt idx="115">
                  <c:v>4.12</c:v>
                </c:pt>
                <c:pt idx="116">
                  <c:v>4.09</c:v>
                </c:pt>
                <c:pt idx="117">
                  <c:v>2.21</c:v>
                </c:pt>
                <c:pt idx="118">
                  <c:v>1.56</c:v>
                </c:pt>
                <c:pt idx="119">
                  <c:v>1.44</c:v>
                </c:pt>
                <c:pt idx="120">
                  <c:v>2.73</c:v>
                </c:pt>
                <c:pt idx="121">
                  <c:v>2.99</c:v>
                </c:pt>
                <c:pt idx="122">
                  <c:v>3.89</c:v>
                </c:pt>
                <c:pt idx="123">
                  <c:v>3.92</c:v>
                </c:pt>
                <c:pt idx="124">
                  <c:v>1.52</c:v>
                </c:pt>
                <c:pt idx="125">
                  <c:v>3.04</c:v>
                </c:pt>
                <c:pt idx="126">
                  <c:v>4.1399999999999997</c:v>
                </c:pt>
                <c:pt idx="127">
                  <c:v>3.08</c:v>
                </c:pt>
                <c:pt idx="128">
                  <c:v>2.87</c:v>
                </c:pt>
                <c:pt idx="129">
                  <c:v>1.95</c:v>
                </c:pt>
                <c:pt idx="130">
                  <c:v>2.64</c:v>
                </c:pt>
                <c:pt idx="131">
                  <c:v>1.74</c:v>
                </c:pt>
                <c:pt idx="132">
                  <c:v>3.13</c:v>
                </c:pt>
                <c:pt idx="133">
                  <c:v>4.46</c:v>
                </c:pt>
                <c:pt idx="134">
                  <c:v>4.5</c:v>
                </c:pt>
                <c:pt idx="135">
                  <c:v>3.43</c:v>
                </c:pt>
                <c:pt idx="136">
                  <c:v>3.27</c:v>
                </c:pt>
                <c:pt idx="137">
                  <c:v>3.27</c:v>
                </c:pt>
                <c:pt idx="138">
                  <c:v>4.7</c:v>
                </c:pt>
                <c:pt idx="139">
                  <c:v>4.97</c:v>
                </c:pt>
                <c:pt idx="140">
                  <c:v>4.9000000000000004</c:v>
                </c:pt>
                <c:pt idx="141">
                  <c:v>2.0499999999999998</c:v>
                </c:pt>
                <c:pt idx="142">
                  <c:v>2.08</c:v>
                </c:pt>
                <c:pt idx="143">
                  <c:v>2.34</c:v>
                </c:pt>
                <c:pt idx="144">
                  <c:v>4.37</c:v>
                </c:pt>
                <c:pt idx="145">
                  <c:v>5.28</c:v>
                </c:pt>
                <c:pt idx="146">
                  <c:v>3.78</c:v>
                </c:pt>
                <c:pt idx="147">
                  <c:v>3.41</c:v>
                </c:pt>
                <c:pt idx="148">
                  <c:v>3.34</c:v>
                </c:pt>
                <c:pt idx="149">
                  <c:v>3.33</c:v>
                </c:pt>
                <c:pt idx="150">
                  <c:v>3.46</c:v>
                </c:pt>
                <c:pt idx="151">
                  <c:v>4.72</c:v>
                </c:pt>
                <c:pt idx="152">
                  <c:v>3.57</c:v>
                </c:pt>
                <c:pt idx="153">
                  <c:v>2.33</c:v>
                </c:pt>
                <c:pt idx="154">
                  <c:v>1.41</c:v>
                </c:pt>
                <c:pt idx="155">
                  <c:v>2.16</c:v>
                </c:pt>
                <c:pt idx="156">
                  <c:v>2.42</c:v>
                </c:pt>
                <c:pt idx="157">
                  <c:v>4.01</c:v>
                </c:pt>
                <c:pt idx="158">
                  <c:v>5.37</c:v>
                </c:pt>
                <c:pt idx="159">
                  <c:v>3.98</c:v>
                </c:pt>
                <c:pt idx="160">
                  <c:v>2.93</c:v>
                </c:pt>
                <c:pt idx="161">
                  <c:v>3.74</c:v>
                </c:pt>
                <c:pt idx="162">
                  <c:v>3.64</c:v>
                </c:pt>
                <c:pt idx="163">
                  <c:v>4.8899999999999997</c:v>
                </c:pt>
                <c:pt idx="164">
                  <c:v>3.91</c:v>
                </c:pt>
                <c:pt idx="165">
                  <c:v>1.49</c:v>
                </c:pt>
                <c:pt idx="166">
                  <c:v>2.0099999999999998</c:v>
                </c:pt>
                <c:pt idx="167">
                  <c:v>2.3199999999999998</c:v>
                </c:pt>
                <c:pt idx="168">
                  <c:v>1.41</c:v>
                </c:pt>
                <c:pt idx="169">
                  <c:v>3.86</c:v>
                </c:pt>
                <c:pt idx="170">
                  <c:v>4.5199999999999996</c:v>
                </c:pt>
                <c:pt idx="171">
                  <c:v>3.65</c:v>
                </c:pt>
                <c:pt idx="172">
                  <c:v>3.58</c:v>
                </c:pt>
                <c:pt idx="173">
                  <c:v>4.2699999999999996</c:v>
                </c:pt>
                <c:pt idx="174">
                  <c:v>4.74</c:v>
                </c:pt>
                <c:pt idx="175">
                  <c:v>4.5999999999999996</c:v>
                </c:pt>
                <c:pt idx="176">
                  <c:v>3.64</c:v>
                </c:pt>
                <c:pt idx="177">
                  <c:v>1.4</c:v>
                </c:pt>
                <c:pt idx="178">
                  <c:v>1.53</c:v>
                </c:pt>
                <c:pt idx="179">
                  <c:v>2.38</c:v>
                </c:pt>
                <c:pt idx="180">
                  <c:v>4.43</c:v>
                </c:pt>
                <c:pt idx="181">
                  <c:v>4.66</c:v>
                </c:pt>
                <c:pt idx="182">
                  <c:v>4.18</c:v>
                </c:pt>
                <c:pt idx="183">
                  <c:v>3.97</c:v>
                </c:pt>
                <c:pt idx="184">
                  <c:v>4.28</c:v>
                </c:pt>
                <c:pt idx="185">
                  <c:v>4.13</c:v>
                </c:pt>
                <c:pt idx="186">
                  <c:v>5.24</c:v>
                </c:pt>
                <c:pt idx="187">
                  <c:v>4.59</c:v>
                </c:pt>
                <c:pt idx="188">
                  <c:v>3.61</c:v>
                </c:pt>
                <c:pt idx="189">
                  <c:v>2.31</c:v>
                </c:pt>
                <c:pt idx="190">
                  <c:v>2.04</c:v>
                </c:pt>
                <c:pt idx="191">
                  <c:v>2.2999999999999998</c:v>
                </c:pt>
                <c:pt idx="192">
                  <c:v>3.71</c:v>
                </c:pt>
                <c:pt idx="193">
                  <c:v>4.55</c:v>
                </c:pt>
                <c:pt idx="194">
                  <c:v>4.1500000000000004</c:v>
                </c:pt>
                <c:pt idx="195">
                  <c:v>3.94</c:v>
                </c:pt>
                <c:pt idx="196">
                  <c:v>3.08</c:v>
                </c:pt>
                <c:pt idx="197">
                  <c:v>4.71</c:v>
                </c:pt>
                <c:pt idx="198">
                  <c:v>4.7</c:v>
                </c:pt>
                <c:pt idx="199">
                  <c:v>4.67</c:v>
                </c:pt>
                <c:pt idx="200">
                  <c:v>3.81</c:v>
                </c:pt>
                <c:pt idx="201">
                  <c:v>2.2000000000000002</c:v>
                </c:pt>
                <c:pt idx="202">
                  <c:v>1.51</c:v>
                </c:pt>
                <c:pt idx="203">
                  <c:v>1.35</c:v>
                </c:pt>
                <c:pt idx="204">
                  <c:v>3.09</c:v>
                </c:pt>
                <c:pt idx="205">
                  <c:v>4.5999999999999996</c:v>
                </c:pt>
                <c:pt idx="206">
                  <c:v>4.09</c:v>
                </c:pt>
                <c:pt idx="207">
                  <c:v>4.43</c:v>
                </c:pt>
                <c:pt idx="208">
                  <c:v>3.21</c:v>
                </c:pt>
                <c:pt idx="210">
                  <c:v>4.8600000000000003</c:v>
                </c:pt>
                <c:pt idx="211">
                  <c:v>5.0599999999999996</c:v>
                </c:pt>
                <c:pt idx="212">
                  <c:v>4.82</c:v>
                </c:pt>
                <c:pt idx="213">
                  <c:v>3.62</c:v>
                </c:pt>
                <c:pt idx="214">
                  <c:v>1.39</c:v>
                </c:pt>
                <c:pt idx="215">
                  <c:v>2.17</c:v>
                </c:pt>
                <c:pt idx="216">
                  <c:v>3.27</c:v>
                </c:pt>
                <c:pt idx="217">
                  <c:v>4.76</c:v>
                </c:pt>
                <c:pt idx="218">
                  <c:v>4.2</c:v>
                </c:pt>
                <c:pt idx="219">
                  <c:v>3.05</c:v>
                </c:pt>
                <c:pt idx="220">
                  <c:v>2.86</c:v>
                </c:pt>
                <c:pt idx="221">
                  <c:v>3.12</c:v>
                </c:pt>
                <c:pt idx="222">
                  <c:v>4.09</c:v>
                </c:pt>
                <c:pt idx="223">
                  <c:v>3.47</c:v>
                </c:pt>
                <c:pt idx="224">
                  <c:v>1.8</c:v>
                </c:pt>
                <c:pt idx="225">
                  <c:v>2.89</c:v>
                </c:pt>
                <c:pt idx="226">
                  <c:v>1.74</c:v>
                </c:pt>
                <c:pt idx="227">
                  <c:v>3.01</c:v>
                </c:pt>
                <c:pt idx="228">
                  <c:v>2.0099999999999998</c:v>
                </c:pt>
                <c:pt idx="229">
                  <c:v>3.94</c:v>
                </c:pt>
                <c:pt idx="230">
                  <c:v>3.71</c:v>
                </c:pt>
                <c:pt idx="231">
                  <c:v>2.63</c:v>
                </c:pt>
                <c:pt idx="232">
                  <c:v>2.5299999999999998</c:v>
                </c:pt>
                <c:pt idx="233">
                  <c:v>3.14</c:v>
                </c:pt>
                <c:pt idx="234">
                  <c:v>3.24</c:v>
                </c:pt>
                <c:pt idx="235">
                  <c:v>4.3600000000000003</c:v>
                </c:pt>
                <c:pt idx="236">
                  <c:v>2.68</c:v>
                </c:pt>
                <c:pt idx="237">
                  <c:v>2.09</c:v>
                </c:pt>
                <c:pt idx="238">
                  <c:v>1.54</c:v>
                </c:pt>
                <c:pt idx="239">
                  <c:v>2.2000000000000002</c:v>
                </c:pt>
                <c:pt idx="240">
                  <c:v>2.86</c:v>
                </c:pt>
                <c:pt idx="241">
                  <c:v>4.1399999999999997</c:v>
                </c:pt>
                <c:pt idx="242">
                  <c:v>3.39</c:v>
                </c:pt>
                <c:pt idx="243">
                  <c:v>2.88</c:v>
                </c:pt>
                <c:pt idx="244">
                  <c:v>2.38</c:v>
                </c:pt>
                <c:pt idx="245">
                  <c:v>3.04</c:v>
                </c:pt>
                <c:pt idx="246">
                  <c:v>3.71</c:v>
                </c:pt>
                <c:pt idx="247">
                  <c:v>4.3499999999999996</c:v>
                </c:pt>
                <c:pt idx="248">
                  <c:v>2.87</c:v>
                </c:pt>
                <c:pt idx="249">
                  <c:v>1.48</c:v>
                </c:pt>
                <c:pt idx="250">
                  <c:v>1.49</c:v>
                </c:pt>
                <c:pt idx="251">
                  <c:v>1.26</c:v>
                </c:pt>
                <c:pt idx="252">
                  <c:v>3.03</c:v>
                </c:pt>
                <c:pt idx="253">
                  <c:v>3.62</c:v>
                </c:pt>
                <c:pt idx="254">
                  <c:v>2.97</c:v>
                </c:pt>
                <c:pt idx="255">
                  <c:v>3.14</c:v>
                </c:pt>
                <c:pt idx="256">
                  <c:v>2.75</c:v>
                </c:pt>
                <c:pt idx="257">
                  <c:v>3.42</c:v>
                </c:pt>
                <c:pt idx="258">
                  <c:v>3.97</c:v>
                </c:pt>
                <c:pt idx="259">
                  <c:v>3.66</c:v>
                </c:pt>
                <c:pt idx="260">
                  <c:v>3.94</c:v>
                </c:pt>
                <c:pt idx="261">
                  <c:v>2.2400000000000002</c:v>
                </c:pt>
                <c:pt idx="262">
                  <c:v>1.1000000000000001</c:v>
                </c:pt>
                <c:pt idx="263">
                  <c:v>1.88</c:v>
                </c:pt>
                <c:pt idx="264">
                  <c:v>2.85</c:v>
                </c:pt>
                <c:pt idx="265">
                  <c:v>3.93</c:v>
                </c:pt>
                <c:pt idx="266">
                  <c:v>3.89</c:v>
                </c:pt>
                <c:pt idx="267">
                  <c:v>2.8</c:v>
                </c:pt>
                <c:pt idx="268">
                  <c:v>2.44</c:v>
                </c:pt>
                <c:pt idx="269">
                  <c:v>3.06</c:v>
                </c:pt>
                <c:pt idx="270">
                  <c:v>3.81</c:v>
                </c:pt>
                <c:pt idx="271">
                  <c:v>4.4000000000000004</c:v>
                </c:pt>
                <c:pt idx="272">
                  <c:v>2.63</c:v>
                </c:pt>
                <c:pt idx="273">
                  <c:v>3.27</c:v>
                </c:pt>
                <c:pt idx="274">
                  <c:v>1.56</c:v>
                </c:pt>
                <c:pt idx="275">
                  <c:v>3.12</c:v>
                </c:pt>
                <c:pt idx="276">
                  <c:v>3.12</c:v>
                </c:pt>
                <c:pt idx="277">
                  <c:v>4.24</c:v>
                </c:pt>
                <c:pt idx="278">
                  <c:v>4.6100000000000003</c:v>
                </c:pt>
                <c:pt idx="279">
                  <c:v>2.95</c:v>
                </c:pt>
                <c:pt idx="280">
                  <c:v>2.59</c:v>
                </c:pt>
                <c:pt idx="281">
                  <c:v>3.09</c:v>
                </c:pt>
                <c:pt idx="282">
                  <c:v>3.98</c:v>
                </c:pt>
                <c:pt idx="283">
                  <c:v>3.53</c:v>
                </c:pt>
                <c:pt idx="284">
                  <c:v>2.46</c:v>
                </c:pt>
                <c:pt idx="285">
                  <c:v>2.2000000000000002</c:v>
                </c:pt>
                <c:pt idx="286">
                  <c:v>1.41</c:v>
                </c:pt>
                <c:pt idx="287">
                  <c:v>2.77</c:v>
                </c:pt>
                <c:pt idx="288">
                  <c:v>3.56</c:v>
                </c:pt>
                <c:pt idx="289">
                  <c:v>4.95</c:v>
                </c:pt>
                <c:pt idx="290">
                  <c:v>4</c:v>
                </c:pt>
                <c:pt idx="291">
                  <c:v>2.5</c:v>
                </c:pt>
                <c:pt idx="292">
                  <c:v>4.1500000000000004</c:v>
                </c:pt>
                <c:pt idx="293">
                  <c:v>3.89</c:v>
                </c:pt>
                <c:pt idx="294">
                  <c:v>4.42</c:v>
                </c:pt>
                <c:pt idx="295">
                  <c:v>3.8</c:v>
                </c:pt>
                <c:pt idx="296">
                  <c:v>3.66</c:v>
                </c:pt>
                <c:pt idx="297">
                  <c:v>2.94</c:v>
                </c:pt>
                <c:pt idx="298">
                  <c:v>1.61</c:v>
                </c:pt>
                <c:pt idx="299">
                  <c:v>2.3199999999999998</c:v>
                </c:pt>
                <c:pt idx="300">
                  <c:v>3.55</c:v>
                </c:pt>
                <c:pt idx="301">
                  <c:v>4.9800000000000004</c:v>
                </c:pt>
                <c:pt idx="302">
                  <c:v>4.1500000000000004</c:v>
                </c:pt>
                <c:pt idx="303">
                  <c:v>3.64</c:v>
                </c:pt>
                <c:pt idx="304">
                  <c:v>3.15</c:v>
                </c:pt>
                <c:pt idx="305">
                  <c:v>4.49</c:v>
                </c:pt>
                <c:pt idx="306">
                  <c:v>3.73</c:v>
                </c:pt>
                <c:pt idx="307">
                  <c:v>3.94</c:v>
                </c:pt>
                <c:pt idx="308">
                  <c:v>3.49</c:v>
                </c:pt>
                <c:pt idx="309">
                  <c:v>3.56</c:v>
                </c:pt>
                <c:pt idx="310">
                  <c:v>1.98</c:v>
                </c:pt>
                <c:pt idx="311">
                  <c:v>2.73</c:v>
                </c:pt>
                <c:pt idx="312">
                  <c:v>3.24</c:v>
                </c:pt>
                <c:pt idx="313">
                  <c:v>4.5</c:v>
                </c:pt>
                <c:pt idx="314">
                  <c:v>3.82</c:v>
                </c:pt>
                <c:pt idx="315">
                  <c:v>3.55</c:v>
                </c:pt>
                <c:pt idx="316">
                  <c:v>3.89</c:v>
                </c:pt>
                <c:pt idx="317">
                  <c:v>3.68</c:v>
                </c:pt>
                <c:pt idx="318">
                  <c:v>3.4</c:v>
                </c:pt>
                <c:pt idx="319">
                  <c:v>5.57</c:v>
                </c:pt>
                <c:pt idx="320">
                  <c:v>3.35</c:v>
                </c:pt>
                <c:pt idx="321">
                  <c:v>1.98</c:v>
                </c:pt>
                <c:pt idx="322">
                  <c:v>2.41</c:v>
                </c:pt>
                <c:pt idx="323">
                  <c:v>1.95</c:v>
                </c:pt>
                <c:pt idx="324">
                  <c:v>3.4</c:v>
                </c:pt>
                <c:pt idx="325">
                  <c:v>4.33</c:v>
                </c:pt>
                <c:pt idx="326">
                  <c:v>3.73</c:v>
                </c:pt>
                <c:pt idx="327">
                  <c:v>3.21</c:v>
                </c:pt>
                <c:pt idx="328">
                  <c:v>3.84</c:v>
                </c:pt>
                <c:pt idx="329">
                  <c:v>4.74</c:v>
                </c:pt>
                <c:pt idx="330">
                  <c:v>4.41</c:v>
                </c:pt>
                <c:pt idx="331">
                  <c:v>4.7</c:v>
                </c:pt>
                <c:pt idx="332">
                  <c:v>4.5999999999999996</c:v>
                </c:pt>
                <c:pt idx="333">
                  <c:v>2.64</c:v>
                </c:pt>
                <c:pt idx="334">
                  <c:v>1.92</c:v>
                </c:pt>
                <c:pt idx="335">
                  <c:v>2.08</c:v>
                </c:pt>
                <c:pt idx="336">
                  <c:v>4.22</c:v>
                </c:pt>
                <c:pt idx="337">
                  <c:v>3.78</c:v>
                </c:pt>
                <c:pt idx="338">
                  <c:v>3.79</c:v>
                </c:pt>
                <c:pt idx="339">
                  <c:v>2.67</c:v>
                </c:pt>
                <c:pt idx="340">
                  <c:v>2.48</c:v>
                </c:pt>
                <c:pt idx="341">
                  <c:v>3.71</c:v>
                </c:pt>
                <c:pt idx="342">
                  <c:v>3.37</c:v>
                </c:pt>
                <c:pt idx="343">
                  <c:v>3.01</c:v>
                </c:pt>
                <c:pt idx="344">
                  <c:v>1.39</c:v>
                </c:pt>
                <c:pt idx="345">
                  <c:v>1.61</c:v>
                </c:pt>
                <c:pt idx="346">
                  <c:v>0.57999999999999996</c:v>
                </c:pt>
                <c:pt idx="347">
                  <c:v>2.38</c:v>
                </c:pt>
                <c:pt idx="348">
                  <c:v>3.72</c:v>
                </c:pt>
                <c:pt idx="349">
                  <c:v>4.3600000000000003</c:v>
                </c:pt>
                <c:pt idx="350">
                  <c:v>4.3899999999999997</c:v>
                </c:pt>
                <c:pt idx="351">
                  <c:v>2.88</c:v>
                </c:pt>
                <c:pt idx="352">
                  <c:v>2.98</c:v>
                </c:pt>
                <c:pt idx="353">
                  <c:v>4.6900000000000004</c:v>
                </c:pt>
                <c:pt idx="355">
                  <c:v>4.0999999999999996</c:v>
                </c:pt>
                <c:pt idx="357">
                  <c:v>4</c:v>
                </c:pt>
                <c:pt idx="358">
                  <c:v>2.4</c:v>
                </c:pt>
                <c:pt idx="359">
                  <c:v>1.27</c:v>
                </c:pt>
                <c:pt idx="360">
                  <c:v>1.96</c:v>
                </c:pt>
                <c:pt idx="361">
                  <c:v>3.06</c:v>
                </c:pt>
                <c:pt idx="362">
                  <c:v>4.3099999999999996</c:v>
                </c:pt>
                <c:pt idx="363">
                  <c:v>4.25</c:v>
                </c:pt>
                <c:pt idx="364">
                  <c:v>3.1</c:v>
                </c:pt>
                <c:pt idx="365">
                  <c:v>2.99</c:v>
                </c:pt>
                <c:pt idx="366">
                  <c:v>3.19</c:v>
                </c:pt>
                <c:pt idx="367">
                  <c:v>3.39</c:v>
                </c:pt>
                <c:pt idx="368">
                  <c:v>3.32</c:v>
                </c:pt>
                <c:pt idx="369">
                  <c:v>3</c:v>
                </c:pt>
                <c:pt idx="370">
                  <c:v>1.93</c:v>
                </c:pt>
                <c:pt idx="371">
                  <c:v>1.05</c:v>
                </c:pt>
                <c:pt idx="372">
                  <c:v>1.88</c:v>
                </c:pt>
                <c:pt idx="373">
                  <c:v>2.72</c:v>
                </c:pt>
                <c:pt idx="374">
                  <c:v>4.09</c:v>
                </c:pt>
                <c:pt idx="375">
                  <c:v>2.82</c:v>
                </c:pt>
                <c:pt idx="376">
                  <c:v>2.59</c:v>
                </c:pt>
                <c:pt idx="377">
                  <c:v>3.11</c:v>
                </c:pt>
                <c:pt idx="378">
                  <c:v>3.61</c:v>
                </c:pt>
                <c:pt idx="379">
                  <c:v>5.19</c:v>
                </c:pt>
                <c:pt idx="380">
                  <c:v>3.7</c:v>
                </c:pt>
                <c:pt idx="381">
                  <c:v>2.0699999999999998</c:v>
                </c:pt>
                <c:pt idx="382">
                  <c:v>1.8</c:v>
                </c:pt>
                <c:pt idx="383">
                  <c:v>1.61</c:v>
                </c:pt>
                <c:pt idx="384">
                  <c:v>2.29</c:v>
                </c:pt>
                <c:pt idx="385">
                  <c:v>3.33</c:v>
                </c:pt>
                <c:pt idx="386">
                  <c:v>3.74</c:v>
                </c:pt>
                <c:pt idx="387">
                  <c:v>3.18</c:v>
                </c:pt>
                <c:pt idx="388">
                  <c:v>2.29</c:v>
                </c:pt>
                <c:pt idx="389">
                  <c:v>3.82</c:v>
                </c:pt>
                <c:pt idx="390">
                  <c:v>3.72</c:v>
                </c:pt>
                <c:pt idx="391">
                  <c:v>3.46</c:v>
                </c:pt>
                <c:pt idx="392">
                  <c:v>4.08</c:v>
                </c:pt>
                <c:pt idx="393">
                  <c:v>3.26</c:v>
                </c:pt>
                <c:pt idx="394">
                  <c:v>2.33</c:v>
                </c:pt>
                <c:pt idx="395">
                  <c:v>2.83</c:v>
                </c:pt>
                <c:pt idx="396">
                  <c:v>2.17</c:v>
                </c:pt>
                <c:pt idx="397">
                  <c:v>3.93</c:v>
                </c:pt>
                <c:pt idx="398">
                  <c:v>4.09</c:v>
                </c:pt>
                <c:pt idx="399">
                  <c:v>4</c:v>
                </c:pt>
                <c:pt idx="400">
                  <c:v>2.7</c:v>
                </c:pt>
                <c:pt idx="401">
                  <c:v>2.62</c:v>
                </c:pt>
                <c:pt idx="402">
                  <c:v>2.93</c:v>
                </c:pt>
                <c:pt idx="403">
                  <c:v>3.5</c:v>
                </c:pt>
                <c:pt idx="404">
                  <c:v>3.29</c:v>
                </c:pt>
                <c:pt idx="405">
                  <c:v>4.1399999999999997</c:v>
                </c:pt>
                <c:pt idx="406">
                  <c:v>2.39</c:v>
                </c:pt>
                <c:pt idx="407">
                  <c:v>1.5</c:v>
                </c:pt>
                <c:pt idx="408">
                  <c:v>2.61</c:v>
                </c:pt>
                <c:pt idx="409">
                  <c:v>3.1</c:v>
                </c:pt>
                <c:pt idx="410">
                  <c:v>4.0199999999999996</c:v>
                </c:pt>
                <c:pt idx="411">
                  <c:v>2.9</c:v>
                </c:pt>
                <c:pt idx="412">
                  <c:v>3</c:v>
                </c:pt>
                <c:pt idx="413">
                  <c:v>2.72</c:v>
                </c:pt>
                <c:pt idx="414">
                  <c:v>3.1</c:v>
                </c:pt>
                <c:pt idx="415">
                  <c:v>3.37</c:v>
                </c:pt>
                <c:pt idx="416">
                  <c:v>3.67</c:v>
                </c:pt>
                <c:pt idx="417">
                  <c:v>4.04</c:v>
                </c:pt>
                <c:pt idx="418">
                  <c:v>1.96</c:v>
                </c:pt>
                <c:pt idx="419">
                  <c:v>1.19</c:v>
                </c:pt>
                <c:pt idx="420">
                  <c:v>1.8</c:v>
                </c:pt>
                <c:pt idx="421">
                  <c:v>2.66</c:v>
                </c:pt>
                <c:pt idx="422">
                  <c:v>4.42</c:v>
                </c:pt>
                <c:pt idx="423">
                  <c:v>3.59</c:v>
                </c:pt>
                <c:pt idx="424">
                  <c:v>3.09</c:v>
                </c:pt>
                <c:pt idx="425">
                  <c:v>2.13</c:v>
                </c:pt>
                <c:pt idx="426">
                  <c:v>3.31</c:v>
                </c:pt>
                <c:pt idx="427">
                  <c:v>3.19</c:v>
                </c:pt>
                <c:pt idx="428">
                  <c:v>3.56</c:v>
                </c:pt>
                <c:pt idx="429">
                  <c:v>2.89</c:v>
                </c:pt>
                <c:pt idx="430">
                  <c:v>2.2599999999999998</c:v>
                </c:pt>
                <c:pt idx="431">
                  <c:v>4.92</c:v>
                </c:pt>
                <c:pt idx="432">
                  <c:v>1.89</c:v>
                </c:pt>
                <c:pt idx="433">
                  <c:v>4.1100000000000003</c:v>
                </c:pt>
                <c:pt idx="434">
                  <c:v>3.98</c:v>
                </c:pt>
                <c:pt idx="435">
                  <c:v>3.97</c:v>
                </c:pt>
                <c:pt idx="436">
                  <c:v>2.1800000000000002</c:v>
                </c:pt>
                <c:pt idx="437">
                  <c:v>3.06</c:v>
                </c:pt>
                <c:pt idx="438">
                  <c:v>3.58</c:v>
                </c:pt>
                <c:pt idx="439">
                  <c:v>5.1100000000000003</c:v>
                </c:pt>
                <c:pt idx="453">
                  <c:v>0.57999999999999996</c:v>
                </c:pt>
              </c:numCache>
            </c:numRef>
          </c:val>
          <c:smooth val="0"/>
        </c:ser>
        <c:ser>
          <c:idx val="3"/>
          <c:order val="3"/>
          <c:tx>
            <c:strRef>
              <c:f>浮遊塵!$G$234</c:f>
              <c:strCache>
                <c:ptCount val="1"/>
                <c:pt idx="0">
                  <c:v>前網MS</c:v>
                </c:pt>
              </c:strCache>
            </c:strRef>
          </c:tx>
          <c:spPr>
            <a:ln w="12700">
              <a:noFill/>
              <a:prstDash val="solid"/>
            </a:ln>
          </c:spPr>
          <c:marker>
            <c:symbol val="square"/>
            <c:size val="5"/>
            <c:spPr>
              <a:noFill/>
              <a:ln>
                <a:solidFill>
                  <a:srgbClr val="0000FF"/>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浮遊塵!$G$235:$G$722</c:f>
              <c:numCache>
                <c:formatCode>0.00_);[Red]\(0.00\)</c:formatCode>
                <c:ptCount val="488"/>
                <c:pt idx="24">
                  <c:v>2.592592592592593</c:v>
                </c:pt>
                <c:pt idx="25">
                  <c:v>2.9629629629629628</c:v>
                </c:pt>
                <c:pt idx="26">
                  <c:v>3.333333333333333</c:v>
                </c:pt>
                <c:pt idx="27">
                  <c:v>2.2222222222222223</c:v>
                </c:pt>
                <c:pt idx="28">
                  <c:v>2.592592592592593</c:v>
                </c:pt>
                <c:pt idx="29">
                  <c:v>2.592592592592593</c:v>
                </c:pt>
                <c:pt idx="30">
                  <c:v>2.592592592592593</c:v>
                </c:pt>
                <c:pt idx="31">
                  <c:v>2.2222222222222223</c:v>
                </c:pt>
                <c:pt idx="32">
                  <c:v>2.2222222222222223</c:v>
                </c:pt>
                <c:pt idx="33">
                  <c:v>0.7407407407407407</c:v>
                </c:pt>
                <c:pt idx="34">
                  <c:v>1.8518518518518519</c:v>
                </c:pt>
                <c:pt idx="35">
                  <c:v>2.592592592592593</c:v>
                </c:pt>
                <c:pt idx="36">
                  <c:v>3.333333333333333</c:v>
                </c:pt>
                <c:pt idx="37">
                  <c:v>3.333333333333333</c:v>
                </c:pt>
                <c:pt idx="38">
                  <c:v>2.592592592592593</c:v>
                </c:pt>
                <c:pt idx="39">
                  <c:v>2.592592592592593</c:v>
                </c:pt>
                <c:pt idx="40">
                  <c:v>2.592592592592593</c:v>
                </c:pt>
                <c:pt idx="41">
                  <c:v>3.7037037037037037</c:v>
                </c:pt>
                <c:pt idx="42">
                  <c:v>2.9629629629629628</c:v>
                </c:pt>
                <c:pt idx="43">
                  <c:v>3.7037037037037037</c:v>
                </c:pt>
                <c:pt idx="44">
                  <c:v>2.9629629629629628</c:v>
                </c:pt>
                <c:pt idx="45">
                  <c:v>1.8518518518518519</c:v>
                </c:pt>
                <c:pt idx="46">
                  <c:v>2.2222222222222223</c:v>
                </c:pt>
                <c:pt idx="47">
                  <c:v>3.333333333333333</c:v>
                </c:pt>
                <c:pt idx="48">
                  <c:v>3.7037037037037037</c:v>
                </c:pt>
                <c:pt idx="49">
                  <c:v>2.592592592592593</c:v>
                </c:pt>
                <c:pt idx="50">
                  <c:v>2.592592592592593</c:v>
                </c:pt>
                <c:pt idx="51">
                  <c:v>2.9629629629629628</c:v>
                </c:pt>
                <c:pt idx="52">
                  <c:v>3.333333333333333</c:v>
                </c:pt>
                <c:pt idx="53">
                  <c:v>2.9629629629629628</c:v>
                </c:pt>
                <c:pt idx="55">
                  <c:v>3.8518518518518516</c:v>
                </c:pt>
                <c:pt idx="56">
                  <c:v>3.5185185185185186</c:v>
                </c:pt>
                <c:pt idx="57">
                  <c:v>1.8407407407407408</c:v>
                </c:pt>
                <c:pt idx="58">
                  <c:v>0.8</c:v>
                </c:pt>
                <c:pt idx="59">
                  <c:v>1.4296296296296296</c:v>
                </c:pt>
                <c:pt idx="60">
                  <c:v>2.2740740740740741</c:v>
                </c:pt>
                <c:pt idx="61">
                  <c:v>3.7037037037037037</c:v>
                </c:pt>
                <c:pt idx="62">
                  <c:v>3.0370370370370372</c:v>
                </c:pt>
                <c:pt idx="63">
                  <c:v>2.9629629629629628</c:v>
                </c:pt>
                <c:pt idx="64">
                  <c:v>3.2962962962962963</c:v>
                </c:pt>
                <c:pt idx="65">
                  <c:v>3.5925925925925926</c:v>
                </c:pt>
                <c:pt idx="66">
                  <c:v>3.1111111111111112</c:v>
                </c:pt>
                <c:pt idx="67">
                  <c:v>4.1481481481481479</c:v>
                </c:pt>
                <c:pt idx="68">
                  <c:v>4.0740740740740735</c:v>
                </c:pt>
                <c:pt idx="69">
                  <c:v>2.3777777777777778</c:v>
                </c:pt>
                <c:pt idx="70">
                  <c:v>1.6814814814814816</c:v>
                </c:pt>
                <c:pt idx="71">
                  <c:v>1.4666666666666668</c:v>
                </c:pt>
                <c:pt idx="72">
                  <c:v>2.1407407407407408</c:v>
                </c:pt>
                <c:pt idx="73">
                  <c:v>3.8518518518518516</c:v>
                </c:pt>
                <c:pt idx="74">
                  <c:v>5.5925925925925926</c:v>
                </c:pt>
                <c:pt idx="75">
                  <c:v>3.1481481481481484</c:v>
                </c:pt>
                <c:pt idx="76">
                  <c:v>3.666666666666667</c:v>
                </c:pt>
                <c:pt idx="77">
                  <c:v>3.0370370370370372</c:v>
                </c:pt>
                <c:pt idx="78">
                  <c:v>4.4074074074074074</c:v>
                </c:pt>
                <c:pt idx="79">
                  <c:v>2.84</c:v>
                </c:pt>
                <c:pt idx="80">
                  <c:v>3.04</c:v>
                </c:pt>
                <c:pt idx="81">
                  <c:v>1.96</c:v>
                </c:pt>
                <c:pt idx="82">
                  <c:v>0.89</c:v>
                </c:pt>
                <c:pt idx="83">
                  <c:v>1.52</c:v>
                </c:pt>
                <c:pt idx="84">
                  <c:v>2.0099999999999998</c:v>
                </c:pt>
                <c:pt idx="85">
                  <c:v>3.71</c:v>
                </c:pt>
                <c:pt idx="86">
                  <c:v>2.91</c:v>
                </c:pt>
                <c:pt idx="87">
                  <c:v>3.12</c:v>
                </c:pt>
                <c:pt idx="88">
                  <c:v>3.28</c:v>
                </c:pt>
                <c:pt idx="89">
                  <c:v>3.43</c:v>
                </c:pt>
                <c:pt idx="90">
                  <c:v>2.93</c:v>
                </c:pt>
                <c:pt idx="91">
                  <c:v>3.57</c:v>
                </c:pt>
                <c:pt idx="92">
                  <c:v>3.13</c:v>
                </c:pt>
                <c:pt idx="93">
                  <c:v>2.2000000000000002</c:v>
                </c:pt>
                <c:pt idx="94">
                  <c:v>1.24</c:v>
                </c:pt>
                <c:pt idx="95">
                  <c:v>1.87</c:v>
                </c:pt>
                <c:pt idx="96">
                  <c:v>2.0699999999999998</c:v>
                </c:pt>
                <c:pt idx="97">
                  <c:v>2.78</c:v>
                </c:pt>
                <c:pt idx="98">
                  <c:v>3.08</c:v>
                </c:pt>
                <c:pt idx="99">
                  <c:v>2.7</c:v>
                </c:pt>
                <c:pt idx="100">
                  <c:v>2.2599999999999998</c:v>
                </c:pt>
                <c:pt idx="101">
                  <c:v>2.61</c:v>
                </c:pt>
                <c:pt idx="102">
                  <c:v>3.16</c:v>
                </c:pt>
                <c:pt idx="103">
                  <c:v>2.93</c:v>
                </c:pt>
                <c:pt idx="104">
                  <c:v>2.34</c:v>
                </c:pt>
                <c:pt idx="105">
                  <c:v>2.3199999999999998</c:v>
                </c:pt>
                <c:pt idx="106">
                  <c:v>1.25</c:v>
                </c:pt>
                <c:pt idx="107">
                  <c:v>1.7</c:v>
                </c:pt>
                <c:pt idx="108">
                  <c:v>2.36</c:v>
                </c:pt>
                <c:pt idx="109">
                  <c:v>3.13</c:v>
                </c:pt>
                <c:pt idx="110">
                  <c:v>2.91</c:v>
                </c:pt>
                <c:pt idx="111">
                  <c:v>2.5499999999999998</c:v>
                </c:pt>
                <c:pt idx="112">
                  <c:v>2.46</c:v>
                </c:pt>
                <c:pt idx="113">
                  <c:v>2.44</c:v>
                </c:pt>
                <c:pt idx="114">
                  <c:v>3.16</c:v>
                </c:pt>
                <c:pt idx="115">
                  <c:v>4.37</c:v>
                </c:pt>
                <c:pt idx="116">
                  <c:v>3.83</c:v>
                </c:pt>
                <c:pt idx="117">
                  <c:v>2.12</c:v>
                </c:pt>
                <c:pt idx="118">
                  <c:v>1.43</c:v>
                </c:pt>
                <c:pt idx="119">
                  <c:v>1.19</c:v>
                </c:pt>
                <c:pt idx="120">
                  <c:v>2.69</c:v>
                </c:pt>
                <c:pt idx="121">
                  <c:v>3.74</c:v>
                </c:pt>
                <c:pt idx="122">
                  <c:v>2.97</c:v>
                </c:pt>
                <c:pt idx="123">
                  <c:v>3.35</c:v>
                </c:pt>
                <c:pt idx="124">
                  <c:v>2.75</c:v>
                </c:pt>
                <c:pt idx="125">
                  <c:v>2.5299999999999998</c:v>
                </c:pt>
                <c:pt idx="126">
                  <c:v>2.48</c:v>
                </c:pt>
                <c:pt idx="127">
                  <c:v>2.65</c:v>
                </c:pt>
                <c:pt idx="128">
                  <c:v>2.94</c:v>
                </c:pt>
                <c:pt idx="129">
                  <c:v>1.51</c:v>
                </c:pt>
                <c:pt idx="130">
                  <c:v>1.91</c:v>
                </c:pt>
                <c:pt idx="131">
                  <c:v>1.68</c:v>
                </c:pt>
                <c:pt idx="132">
                  <c:v>2.7</c:v>
                </c:pt>
                <c:pt idx="133">
                  <c:v>3.64</c:v>
                </c:pt>
                <c:pt idx="134">
                  <c:v>4.67</c:v>
                </c:pt>
                <c:pt idx="135">
                  <c:v>2.69</c:v>
                </c:pt>
                <c:pt idx="136">
                  <c:v>3.16</c:v>
                </c:pt>
                <c:pt idx="137">
                  <c:v>3.12</c:v>
                </c:pt>
                <c:pt idx="138">
                  <c:v>2.37</c:v>
                </c:pt>
                <c:pt idx="139">
                  <c:v>4.3099999999999996</c:v>
                </c:pt>
                <c:pt idx="140">
                  <c:v>4.3099999999999996</c:v>
                </c:pt>
                <c:pt idx="141">
                  <c:v>2.0299999999999998</c:v>
                </c:pt>
                <c:pt idx="142">
                  <c:v>1.89</c:v>
                </c:pt>
                <c:pt idx="143">
                  <c:v>2.17</c:v>
                </c:pt>
                <c:pt idx="144">
                  <c:v>3.71</c:v>
                </c:pt>
                <c:pt idx="145">
                  <c:v>4.6900000000000004</c:v>
                </c:pt>
                <c:pt idx="146">
                  <c:v>3.47</c:v>
                </c:pt>
                <c:pt idx="147">
                  <c:v>2.97</c:v>
                </c:pt>
                <c:pt idx="148">
                  <c:v>2.74</c:v>
                </c:pt>
                <c:pt idx="149">
                  <c:v>3.17</c:v>
                </c:pt>
                <c:pt idx="150">
                  <c:v>2.88</c:v>
                </c:pt>
                <c:pt idx="151">
                  <c:v>3.92</c:v>
                </c:pt>
                <c:pt idx="152">
                  <c:v>2.85</c:v>
                </c:pt>
                <c:pt idx="153">
                  <c:v>2.1</c:v>
                </c:pt>
                <c:pt idx="154">
                  <c:v>1.2</c:v>
                </c:pt>
                <c:pt idx="155">
                  <c:v>1.74</c:v>
                </c:pt>
                <c:pt idx="156">
                  <c:v>2.2999999999999998</c:v>
                </c:pt>
                <c:pt idx="157">
                  <c:v>3.86</c:v>
                </c:pt>
                <c:pt idx="158">
                  <c:v>5.15</c:v>
                </c:pt>
                <c:pt idx="159">
                  <c:v>3.96</c:v>
                </c:pt>
                <c:pt idx="160">
                  <c:v>2.8</c:v>
                </c:pt>
                <c:pt idx="161">
                  <c:v>3.54</c:v>
                </c:pt>
                <c:pt idx="162">
                  <c:v>3.38</c:v>
                </c:pt>
                <c:pt idx="163">
                  <c:v>5.28</c:v>
                </c:pt>
                <c:pt idx="164">
                  <c:v>3.78</c:v>
                </c:pt>
                <c:pt idx="165">
                  <c:v>1.5</c:v>
                </c:pt>
                <c:pt idx="166">
                  <c:v>1.86</c:v>
                </c:pt>
                <c:pt idx="167">
                  <c:v>2.09</c:v>
                </c:pt>
                <c:pt idx="168">
                  <c:v>3.67</c:v>
                </c:pt>
                <c:pt idx="169">
                  <c:v>4.5999999999999996</c:v>
                </c:pt>
                <c:pt idx="170">
                  <c:v>4.59</c:v>
                </c:pt>
                <c:pt idx="171">
                  <c:v>3.78</c:v>
                </c:pt>
                <c:pt idx="172">
                  <c:v>3.72</c:v>
                </c:pt>
                <c:pt idx="173">
                  <c:v>4.1900000000000004</c:v>
                </c:pt>
                <c:pt idx="174">
                  <c:v>4.63</c:v>
                </c:pt>
                <c:pt idx="175">
                  <c:v>4.3600000000000003</c:v>
                </c:pt>
                <c:pt idx="176">
                  <c:v>3.44</c:v>
                </c:pt>
                <c:pt idx="177">
                  <c:v>1.33</c:v>
                </c:pt>
                <c:pt idx="178">
                  <c:v>1.47</c:v>
                </c:pt>
                <c:pt idx="179">
                  <c:v>2.2999999999999998</c:v>
                </c:pt>
                <c:pt idx="180">
                  <c:v>4.2</c:v>
                </c:pt>
                <c:pt idx="181">
                  <c:v>4.47</c:v>
                </c:pt>
                <c:pt idx="182">
                  <c:v>4.09</c:v>
                </c:pt>
                <c:pt idx="183">
                  <c:v>3.79</c:v>
                </c:pt>
                <c:pt idx="184">
                  <c:v>4.0999999999999996</c:v>
                </c:pt>
                <c:pt idx="185">
                  <c:v>3.96</c:v>
                </c:pt>
                <c:pt idx="186">
                  <c:v>5.04</c:v>
                </c:pt>
                <c:pt idx="187">
                  <c:v>4.3899999999999997</c:v>
                </c:pt>
                <c:pt idx="188">
                  <c:v>3.71</c:v>
                </c:pt>
                <c:pt idx="189">
                  <c:v>2.14</c:v>
                </c:pt>
                <c:pt idx="190">
                  <c:v>1.95</c:v>
                </c:pt>
                <c:pt idx="191">
                  <c:v>2.23</c:v>
                </c:pt>
                <c:pt idx="192">
                  <c:v>3.55</c:v>
                </c:pt>
                <c:pt idx="193">
                  <c:v>4.2300000000000004</c:v>
                </c:pt>
                <c:pt idx="194">
                  <c:v>3.94</c:v>
                </c:pt>
                <c:pt idx="195">
                  <c:v>3.95</c:v>
                </c:pt>
                <c:pt idx="196">
                  <c:v>2.98</c:v>
                </c:pt>
                <c:pt idx="197">
                  <c:v>4.71</c:v>
                </c:pt>
                <c:pt idx="198">
                  <c:v>4.5</c:v>
                </c:pt>
                <c:pt idx="199">
                  <c:v>4.57</c:v>
                </c:pt>
                <c:pt idx="200">
                  <c:v>3.66</c:v>
                </c:pt>
                <c:pt idx="201">
                  <c:v>2.08</c:v>
                </c:pt>
                <c:pt idx="202">
                  <c:v>1.49</c:v>
                </c:pt>
                <c:pt idx="203">
                  <c:v>1.69</c:v>
                </c:pt>
                <c:pt idx="204">
                  <c:v>3.13</c:v>
                </c:pt>
                <c:pt idx="205">
                  <c:v>4.5599999999999996</c:v>
                </c:pt>
                <c:pt idx="206">
                  <c:v>4</c:v>
                </c:pt>
                <c:pt idx="207">
                  <c:v>4.5</c:v>
                </c:pt>
                <c:pt idx="208">
                  <c:v>3.14</c:v>
                </c:pt>
                <c:pt idx="209">
                  <c:v>3.87</c:v>
                </c:pt>
                <c:pt idx="210">
                  <c:v>4.87</c:v>
                </c:pt>
                <c:pt idx="211">
                  <c:v>4.49</c:v>
                </c:pt>
                <c:pt idx="212">
                  <c:v>4.6500000000000004</c:v>
                </c:pt>
                <c:pt idx="213">
                  <c:v>3.66</c:v>
                </c:pt>
                <c:pt idx="214">
                  <c:v>1.33</c:v>
                </c:pt>
                <c:pt idx="215">
                  <c:v>2.08</c:v>
                </c:pt>
                <c:pt idx="216">
                  <c:v>3.3</c:v>
                </c:pt>
                <c:pt idx="217">
                  <c:v>4.49</c:v>
                </c:pt>
                <c:pt idx="218">
                  <c:v>4.17</c:v>
                </c:pt>
                <c:pt idx="219">
                  <c:v>2.96</c:v>
                </c:pt>
                <c:pt idx="220">
                  <c:v>2.85</c:v>
                </c:pt>
                <c:pt idx="221">
                  <c:v>2.96</c:v>
                </c:pt>
                <c:pt idx="222">
                  <c:v>3.7</c:v>
                </c:pt>
                <c:pt idx="223">
                  <c:v>3.33</c:v>
                </c:pt>
                <c:pt idx="224">
                  <c:v>1.74</c:v>
                </c:pt>
                <c:pt idx="225">
                  <c:v>2.64</c:v>
                </c:pt>
                <c:pt idx="226">
                  <c:v>1.67</c:v>
                </c:pt>
                <c:pt idx="227">
                  <c:v>1.62</c:v>
                </c:pt>
                <c:pt idx="228">
                  <c:v>2.02</c:v>
                </c:pt>
                <c:pt idx="229">
                  <c:v>4.09</c:v>
                </c:pt>
                <c:pt idx="230">
                  <c:v>3.51</c:v>
                </c:pt>
                <c:pt idx="231">
                  <c:v>2.5299999999999998</c:v>
                </c:pt>
                <c:pt idx="232">
                  <c:v>2.54</c:v>
                </c:pt>
                <c:pt idx="233">
                  <c:v>3.17</c:v>
                </c:pt>
                <c:pt idx="234">
                  <c:v>3.39</c:v>
                </c:pt>
                <c:pt idx="235">
                  <c:v>4.3099999999999996</c:v>
                </c:pt>
                <c:pt idx="236">
                  <c:v>2.56</c:v>
                </c:pt>
                <c:pt idx="237">
                  <c:v>2.08</c:v>
                </c:pt>
                <c:pt idx="238">
                  <c:v>1.57</c:v>
                </c:pt>
                <c:pt idx="239">
                  <c:v>2.2000000000000002</c:v>
                </c:pt>
                <c:pt idx="240">
                  <c:v>2.86</c:v>
                </c:pt>
                <c:pt idx="241">
                  <c:v>4.54</c:v>
                </c:pt>
                <c:pt idx="242">
                  <c:v>3.4</c:v>
                </c:pt>
                <c:pt idx="243">
                  <c:v>2.79</c:v>
                </c:pt>
                <c:pt idx="244">
                  <c:v>2.37</c:v>
                </c:pt>
                <c:pt idx="245">
                  <c:v>3.08</c:v>
                </c:pt>
                <c:pt idx="246">
                  <c:v>3.7</c:v>
                </c:pt>
                <c:pt idx="247">
                  <c:v>4.41</c:v>
                </c:pt>
                <c:pt idx="248">
                  <c:v>2.86</c:v>
                </c:pt>
                <c:pt idx="249">
                  <c:v>1.43</c:v>
                </c:pt>
                <c:pt idx="250">
                  <c:v>1.47</c:v>
                </c:pt>
                <c:pt idx="251">
                  <c:v>1.28</c:v>
                </c:pt>
                <c:pt idx="252">
                  <c:v>3.06</c:v>
                </c:pt>
                <c:pt idx="253">
                  <c:v>3.55</c:v>
                </c:pt>
                <c:pt idx="254">
                  <c:v>3.03</c:v>
                </c:pt>
                <c:pt idx="255">
                  <c:v>3.14</c:v>
                </c:pt>
                <c:pt idx="256">
                  <c:v>2.75</c:v>
                </c:pt>
                <c:pt idx="257">
                  <c:v>3.4</c:v>
                </c:pt>
                <c:pt idx="258">
                  <c:v>3.89</c:v>
                </c:pt>
                <c:pt idx="259">
                  <c:v>3.6</c:v>
                </c:pt>
                <c:pt idx="260">
                  <c:v>3.9</c:v>
                </c:pt>
                <c:pt idx="261">
                  <c:v>2.3199999999999998</c:v>
                </c:pt>
                <c:pt idx="262">
                  <c:v>1.1599999999999999</c:v>
                </c:pt>
                <c:pt idx="263">
                  <c:v>1.84</c:v>
                </c:pt>
                <c:pt idx="264">
                  <c:v>2.97</c:v>
                </c:pt>
                <c:pt idx="265">
                  <c:v>3.67</c:v>
                </c:pt>
                <c:pt idx="266">
                  <c:v>3.84</c:v>
                </c:pt>
                <c:pt idx="267">
                  <c:v>2.7</c:v>
                </c:pt>
                <c:pt idx="268">
                  <c:v>2.37</c:v>
                </c:pt>
                <c:pt idx="269">
                  <c:v>3</c:v>
                </c:pt>
                <c:pt idx="270">
                  <c:v>3.6</c:v>
                </c:pt>
                <c:pt idx="271">
                  <c:v>4.41</c:v>
                </c:pt>
                <c:pt idx="272">
                  <c:v>2.62</c:v>
                </c:pt>
                <c:pt idx="273">
                  <c:v>3.13</c:v>
                </c:pt>
                <c:pt idx="274">
                  <c:v>1.51</c:v>
                </c:pt>
                <c:pt idx="275">
                  <c:v>2.93</c:v>
                </c:pt>
                <c:pt idx="276">
                  <c:v>3.06</c:v>
                </c:pt>
                <c:pt idx="277">
                  <c:v>4.2699999999999996</c:v>
                </c:pt>
                <c:pt idx="278">
                  <c:v>4.58</c:v>
                </c:pt>
                <c:pt idx="279">
                  <c:v>3.05</c:v>
                </c:pt>
                <c:pt idx="280">
                  <c:v>2.64</c:v>
                </c:pt>
                <c:pt idx="281">
                  <c:v>3.09</c:v>
                </c:pt>
                <c:pt idx="282">
                  <c:v>4.07</c:v>
                </c:pt>
                <c:pt idx="283">
                  <c:v>3.49</c:v>
                </c:pt>
                <c:pt idx="284">
                  <c:v>2.4500000000000002</c:v>
                </c:pt>
                <c:pt idx="285">
                  <c:v>2.02</c:v>
                </c:pt>
                <c:pt idx="286">
                  <c:v>1.36</c:v>
                </c:pt>
                <c:pt idx="287">
                  <c:v>2.79</c:v>
                </c:pt>
                <c:pt idx="288">
                  <c:v>3.38</c:v>
                </c:pt>
                <c:pt idx="289">
                  <c:v>5.05</c:v>
                </c:pt>
                <c:pt idx="290">
                  <c:v>4.07</c:v>
                </c:pt>
                <c:pt idx="291">
                  <c:v>2.5499999999999998</c:v>
                </c:pt>
                <c:pt idx="292">
                  <c:v>4.09</c:v>
                </c:pt>
                <c:pt idx="293">
                  <c:v>3.67</c:v>
                </c:pt>
                <c:pt idx="294">
                  <c:v>4.4400000000000004</c:v>
                </c:pt>
                <c:pt idx="295">
                  <c:v>3.57</c:v>
                </c:pt>
                <c:pt idx="296">
                  <c:v>3.55</c:v>
                </c:pt>
                <c:pt idx="297">
                  <c:v>2.96</c:v>
                </c:pt>
                <c:pt idx="298">
                  <c:v>1.73</c:v>
                </c:pt>
                <c:pt idx="299">
                  <c:v>2.38</c:v>
                </c:pt>
                <c:pt idx="300">
                  <c:v>3.59</c:v>
                </c:pt>
                <c:pt idx="301">
                  <c:v>4.9000000000000004</c:v>
                </c:pt>
                <c:pt idx="302">
                  <c:v>4.22</c:v>
                </c:pt>
                <c:pt idx="303">
                  <c:v>3.56</c:v>
                </c:pt>
                <c:pt idx="304">
                  <c:v>3.09</c:v>
                </c:pt>
                <c:pt idx="305">
                  <c:v>4.42</c:v>
                </c:pt>
                <c:pt idx="306">
                  <c:v>3.7</c:v>
                </c:pt>
                <c:pt idx="307">
                  <c:v>3.7</c:v>
                </c:pt>
                <c:pt idx="308">
                  <c:v>3.36</c:v>
                </c:pt>
                <c:pt idx="309">
                  <c:v>3.21</c:v>
                </c:pt>
                <c:pt idx="310">
                  <c:v>1.67</c:v>
                </c:pt>
                <c:pt idx="311">
                  <c:v>2.06</c:v>
                </c:pt>
                <c:pt idx="312">
                  <c:v>2.4500000000000002</c:v>
                </c:pt>
                <c:pt idx="313">
                  <c:v>3.61</c:v>
                </c:pt>
                <c:pt idx="314">
                  <c:v>3.64</c:v>
                </c:pt>
                <c:pt idx="315">
                  <c:v>3.43</c:v>
                </c:pt>
                <c:pt idx="316">
                  <c:v>3.87</c:v>
                </c:pt>
                <c:pt idx="317">
                  <c:v>3.73</c:v>
                </c:pt>
                <c:pt idx="318">
                  <c:v>3.31</c:v>
                </c:pt>
                <c:pt idx="319">
                  <c:v>5.08</c:v>
                </c:pt>
                <c:pt idx="320">
                  <c:v>3.43</c:v>
                </c:pt>
                <c:pt idx="321">
                  <c:v>1.98</c:v>
                </c:pt>
                <c:pt idx="322">
                  <c:v>2.4</c:v>
                </c:pt>
                <c:pt idx="323">
                  <c:v>1.9</c:v>
                </c:pt>
                <c:pt idx="324">
                  <c:v>3.34</c:v>
                </c:pt>
                <c:pt idx="325">
                  <c:v>4.09</c:v>
                </c:pt>
                <c:pt idx="326">
                  <c:v>3.49</c:v>
                </c:pt>
                <c:pt idx="327">
                  <c:v>3.04</c:v>
                </c:pt>
                <c:pt idx="328">
                  <c:v>3.47</c:v>
                </c:pt>
                <c:pt idx="329">
                  <c:v>4.66</c:v>
                </c:pt>
                <c:pt idx="330">
                  <c:v>4.4400000000000004</c:v>
                </c:pt>
                <c:pt idx="331">
                  <c:v>4.57</c:v>
                </c:pt>
                <c:pt idx="332">
                  <c:v>4.66</c:v>
                </c:pt>
                <c:pt idx="333">
                  <c:v>2.84</c:v>
                </c:pt>
                <c:pt idx="334">
                  <c:v>1.84</c:v>
                </c:pt>
                <c:pt idx="335">
                  <c:v>2.23</c:v>
                </c:pt>
                <c:pt idx="336">
                  <c:v>4.72</c:v>
                </c:pt>
                <c:pt idx="337">
                  <c:v>4.3600000000000003</c:v>
                </c:pt>
                <c:pt idx="338">
                  <c:v>4.6399999999999997</c:v>
                </c:pt>
                <c:pt idx="339">
                  <c:v>3.18</c:v>
                </c:pt>
                <c:pt idx="340">
                  <c:v>3.1</c:v>
                </c:pt>
                <c:pt idx="341">
                  <c:v>4.57</c:v>
                </c:pt>
                <c:pt idx="342">
                  <c:v>4.2</c:v>
                </c:pt>
                <c:pt idx="343">
                  <c:v>4.01</c:v>
                </c:pt>
                <c:pt idx="344">
                  <c:v>2.08</c:v>
                </c:pt>
                <c:pt idx="345">
                  <c:v>2.87</c:v>
                </c:pt>
                <c:pt idx="346">
                  <c:v>1.49</c:v>
                </c:pt>
                <c:pt idx="347">
                  <c:v>2.52</c:v>
                </c:pt>
                <c:pt idx="348">
                  <c:v>3.59</c:v>
                </c:pt>
                <c:pt idx="349">
                  <c:v>4.22</c:v>
                </c:pt>
                <c:pt idx="350">
                  <c:v>4.22</c:v>
                </c:pt>
                <c:pt idx="351">
                  <c:v>2.66</c:v>
                </c:pt>
                <c:pt idx="352">
                  <c:v>2.79</c:v>
                </c:pt>
                <c:pt idx="353">
                  <c:v>4.5</c:v>
                </c:pt>
                <c:pt idx="355">
                  <c:v>3.9</c:v>
                </c:pt>
                <c:pt idx="357">
                  <c:v>3.6</c:v>
                </c:pt>
                <c:pt idx="358">
                  <c:v>2.1</c:v>
                </c:pt>
                <c:pt idx="359">
                  <c:v>1.26</c:v>
                </c:pt>
                <c:pt idx="360">
                  <c:v>1.91</c:v>
                </c:pt>
                <c:pt idx="361">
                  <c:v>3.01</c:v>
                </c:pt>
                <c:pt idx="362">
                  <c:v>4.25</c:v>
                </c:pt>
                <c:pt idx="363">
                  <c:v>4.08</c:v>
                </c:pt>
                <c:pt idx="364">
                  <c:v>3.03</c:v>
                </c:pt>
                <c:pt idx="365">
                  <c:v>3</c:v>
                </c:pt>
                <c:pt idx="366">
                  <c:v>3.21</c:v>
                </c:pt>
                <c:pt idx="367">
                  <c:v>3.28</c:v>
                </c:pt>
                <c:pt idx="368">
                  <c:v>3.33</c:v>
                </c:pt>
                <c:pt idx="369">
                  <c:v>3.01</c:v>
                </c:pt>
                <c:pt idx="370">
                  <c:v>2.16</c:v>
                </c:pt>
                <c:pt idx="371">
                  <c:v>0.95</c:v>
                </c:pt>
                <c:pt idx="372">
                  <c:v>1.83</c:v>
                </c:pt>
                <c:pt idx="373">
                  <c:v>2.56</c:v>
                </c:pt>
                <c:pt idx="374">
                  <c:v>4</c:v>
                </c:pt>
                <c:pt idx="375">
                  <c:v>2.82</c:v>
                </c:pt>
                <c:pt idx="376">
                  <c:v>2.4900000000000002</c:v>
                </c:pt>
                <c:pt idx="377">
                  <c:v>2.93</c:v>
                </c:pt>
                <c:pt idx="378">
                  <c:v>3.48</c:v>
                </c:pt>
                <c:pt idx="379">
                  <c:v>5.0199999999999996</c:v>
                </c:pt>
                <c:pt idx="380">
                  <c:v>3.61</c:v>
                </c:pt>
                <c:pt idx="381">
                  <c:v>1.94</c:v>
                </c:pt>
                <c:pt idx="382">
                  <c:v>1.68</c:v>
                </c:pt>
                <c:pt idx="383">
                  <c:v>1.61</c:v>
                </c:pt>
                <c:pt idx="384">
                  <c:v>2.1800000000000002</c:v>
                </c:pt>
                <c:pt idx="385">
                  <c:v>3.18</c:v>
                </c:pt>
                <c:pt idx="386">
                  <c:v>3.78</c:v>
                </c:pt>
                <c:pt idx="387">
                  <c:v>3.04</c:v>
                </c:pt>
                <c:pt idx="388">
                  <c:v>2.17</c:v>
                </c:pt>
                <c:pt idx="389">
                  <c:v>3.7</c:v>
                </c:pt>
                <c:pt idx="390">
                  <c:v>3.52</c:v>
                </c:pt>
                <c:pt idx="391">
                  <c:v>3.32</c:v>
                </c:pt>
                <c:pt idx="392">
                  <c:v>4.0199999999999996</c:v>
                </c:pt>
                <c:pt idx="393">
                  <c:v>3.08</c:v>
                </c:pt>
                <c:pt idx="394">
                  <c:v>2.2000000000000002</c:v>
                </c:pt>
                <c:pt idx="395">
                  <c:v>2.71</c:v>
                </c:pt>
                <c:pt idx="396">
                  <c:v>1.99</c:v>
                </c:pt>
                <c:pt idx="397">
                  <c:v>3.74</c:v>
                </c:pt>
                <c:pt idx="398">
                  <c:v>3.86</c:v>
                </c:pt>
                <c:pt idx="399">
                  <c:v>3.68</c:v>
                </c:pt>
                <c:pt idx="400">
                  <c:v>2.13</c:v>
                </c:pt>
                <c:pt idx="401">
                  <c:v>2.59</c:v>
                </c:pt>
                <c:pt idx="402">
                  <c:v>2.95</c:v>
                </c:pt>
                <c:pt idx="403">
                  <c:v>3.31</c:v>
                </c:pt>
                <c:pt idx="404">
                  <c:v>3.34</c:v>
                </c:pt>
                <c:pt idx="405">
                  <c:v>4.03</c:v>
                </c:pt>
                <c:pt idx="406">
                  <c:v>2.39</c:v>
                </c:pt>
                <c:pt idx="407">
                  <c:v>1.44</c:v>
                </c:pt>
                <c:pt idx="408">
                  <c:v>2.76</c:v>
                </c:pt>
                <c:pt idx="409">
                  <c:v>3.26</c:v>
                </c:pt>
                <c:pt idx="410">
                  <c:v>3.86</c:v>
                </c:pt>
                <c:pt idx="411">
                  <c:v>3.08</c:v>
                </c:pt>
                <c:pt idx="412">
                  <c:v>3.16</c:v>
                </c:pt>
                <c:pt idx="413">
                  <c:v>2.84</c:v>
                </c:pt>
                <c:pt idx="414">
                  <c:v>3.17</c:v>
                </c:pt>
                <c:pt idx="415">
                  <c:v>3.52</c:v>
                </c:pt>
                <c:pt idx="416">
                  <c:v>3.86</c:v>
                </c:pt>
                <c:pt idx="417">
                  <c:v>4.24</c:v>
                </c:pt>
                <c:pt idx="418">
                  <c:v>2.17</c:v>
                </c:pt>
                <c:pt idx="419">
                  <c:v>1.36</c:v>
                </c:pt>
                <c:pt idx="420">
                  <c:v>2.0299999999999998</c:v>
                </c:pt>
                <c:pt idx="421">
                  <c:v>3.28</c:v>
                </c:pt>
                <c:pt idx="422">
                  <c:v>5.49</c:v>
                </c:pt>
                <c:pt idx="423">
                  <c:v>4.5</c:v>
                </c:pt>
                <c:pt idx="424">
                  <c:v>3.81</c:v>
                </c:pt>
                <c:pt idx="425">
                  <c:v>3.21</c:v>
                </c:pt>
                <c:pt idx="426">
                  <c:v>4.09</c:v>
                </c:pt>
                <c:pt idx="427">
                  <c:v>3.88</c:v>
                </c:pt>
                <c:pt idx="428">
                  <c:v>4.32</c:v>
                </c:pt>
                <c:pt idx="429">
                  <c:v>3.51</c:v>
                </c:pt>
                <c:pt idx="430">
                  <c:v>2.79</c:v>
                </c:pt>
                <c:pt idx="431">
                  <c:v>2.38</c:v>
                </c:pt>
                <c:pt idx="432">
                  <c:v>2.4</c:v>
                </c:pt>
                <c:pt idx="433">
                  <c:v>4.33</c:v>
                </c:pt>
                <c:pt idx="434">
                  <c:v>4.0199999999999996</c:v>
                </c:pt>
                <c:pt idx="435">
                  <c:v>4.1500000000000004</c:v>
                </c:pt>
                <c:pt idx="436">
                  <c:v>3.23</c:v>
                </c:pt>
                <c:pt idx="437">
                  <c:v>3.21</c:v>
                </c:pt>
                <c:pt idx="438">
                  <c:v>3.67</c:v>
                </c:pt>
                <c:pt idx="439">
                  <c:v>5.19</c:v>
                </c:pt>
                <c:pt idx="453">
                  <c:v>0.7407407407407407</c:v>
                </c:pt>
              </c:numCache>
            </c:numRef>
          </c:val>
          <c:smooth val="0"/>
        </c:ser>
        <c:ser>
          <c:idx val="4"/>
          <c:order val="4"/>
          <c:tx>
            <c:strRef>
              <c:f>浮遊塵!$H$234</c:f>
              <c:strCache>
                <c:ptCount val="1"/>
                <c:pt idx="0">
                  <c:v>寺間MS</c:v>
                </c:pt>
              </c:strCache>
            </c:strRef>
          </c:tx>
          <c:spPr>
            <a:ln w="12700">
              <a:noFill/>
              <a:prstDash val="solid"/>
            </a:ln>
          </c:spPr>
          <c:marker>
            <c:symbol val="star"/>
            <c:size val="5"/>
            <c:spPr>
              <a:noFill/>
              <a:ln>
                <a:solidFill>
                  <a:srgbClr val="80008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浮遊塵!$H$235:$H$722</c:f>
              <c:numCache>
                <c:formatCode>0.00_);[Red]\(0.00\)</c:formatCode>
                <c:ptCount val="488"/>
                <c:pt idx="2">
                  <c:v>2.2222222222222223</c:v>
                </c:pt>
                <c:pt idx="5">
                  <c:v>2.2222222222222223</c:v>
                </c:pt>
                <c:pt idx="8">
                  <c:v>2.2222222222222223</c:v>
                </c:pt>
                <c:pt idx="11">
                  <c:v>1.4814814814814814</c:v>
                </c:pt>
                <c:pt idx="14">
                  <c:v>2.592592592592593</c:v>
                </c:pt>
                <c:pt idx="17">
                  <c:v>1.8518518518518519</c:v>
                </c:pt>
                <c:pt idx="20">
                  <c:v>1.4814814814814814</c:v>
                </c:pt>
                <c:pt idx="23">
                  <c:v>1.1111111111111112</c:v>
                </c:pt>
                <c:pt idx="26">
                  <c:v>2.2222222222222223</c:v>
                </c:pt>
                <c:pt idx="29">
                  <c:v>1.8518518518518519</c:v>
                </c:pt>
                <c:pt idx="32">
                  <c:v>1.4814814814814814</c:v>
                </c:pt>
                <c:pt idx="35">
                  <c:v>1.4814814814814814</c:v>
                </c:pt>
                <c:pt idx="38">
                  <c:v>2.592592592592593</c:v>
                </c:pt>
                <c:pt idx="41">
                  <c:v>2.592592592592593</c:v>
                </c:pt>
                <c:pt idx="44">
                  <c:v>2.2222222222222223</c:v>
                </c:pt>
                <c:pt idx="47">
                  <c:v>2.2222222222222223</c:v>
                </c:pt>
                <c:pt idx="50">
                  <c:v>2.2222222222222223</c:v>
                </c:pt>
                <c:pt idx="53">
                  <c:v>2.2222222222222223</c:v>
                </c:pt>
                <c:pt idx="57">
                  <c:v>2.0814814814814815</c:v>
                </c:pt>
                <c:pt idx="60">
                  <c:v>1.5259259259259259</c:v>
                </c:pt>
                <c:pt idx="63">
                  <c:v>2.9</c:v>
                </c:pt>
                <c:pt idx="66">
                  <c:v>2.7481481481481485</c:v>
                </c:pt>
                <c:pt idx="69">
                  <c:v>2.8851851851851853</c:v>
                </c:pt>
                <c:pt idx="72">
                  <c:v>1.3592592592592594</c:v>
                </c:pt>
                <c:pt idx="75">
                  <c:v>2.8222222222222224</c:v>
                </c:pt>
                <c:pt idx="78">
                  <c:v>2.6703703703703701</c:v>
                </c:pt>
                <c:pt idx="81">
                  <c:v>1.72</c:v>
                </c:pt>
                <c:pt idx="84">
                  <c:v>1.2</c:v>
                </c:pt>
                <c:pt idx="87">
                  <c:v>2.3199999999999998</c:v>
                </c:pt>
                <c:pt idx="90">
                  <c:v>2.38</c:v>
                </c:pt>
                <c:pt idx="93">
                  <c:v>2.1800000000000002</c:v>
                </c:pt>
                <c:pt idx="96">
                  <c:v>1.34</c:v>
                </c:pt>
                <c:pt idx="99">
                  <c:v>2.65</c:v>
                </c:pt>
                <c:pt idx="102">
                  <c:v>2.27</c:v>
                </c:pt>
                <c:pt idx="105">
                  <c:v>1.76</c:v>
                </c:pt>
                <c:pt idx="108">
                  <c:v>1.35</c:v>
                </c:pt>
                <c:pt idx="111">
                  <c:v>1.81</c:v>
                </c:pt>
                <c:pt idx="114">
                  <c:v>2.09</c:v>
                </c:pt>
                <c:pt idx="117">
                  <c:v>2.14</c:v>
                </c:pt>
                <c:pt idx="120">
                  <c:v>1.32</c:v>
                </c:pt>
                <c:pt idx="123">
                  <c:v>2.92</c:v>
                </c:pt>
                <c:pt idx="126">
                  <c:v>1.97</c:v>
                </c:pt>
                <c:pt idx="129">
                  <c:v>1.68</c:v>
                </c:pt>
                <c:pt idx="132">
                  <c:v>1.77</c:v>
                </c:pt>
                <c:pt idx="135">
                  <c:v>2.74</c:v>
                </c:pt>
                <c:pt idx="138">
                  <c:v>2.59</c:v>
                </c:pt>
                <c:pt idx="141">
                  <c:v>5.24</c:v>
                </c:pt>
                <c:pt idx="144">
                  <c:v>4.5599999999999996</c:v>
                </c:pt>
                <c:pt idx="147">
                  <c:v>2.65</c:v>
                </c:pt>
                <c:pt idx="150">
                  <c:v>3.72</c:v>
                </c:pt>
                <c:pt idx="153">
                  <c:v>2.1</c:v>
                </c:pt>
                <c:pt idx="156">
                  <c:v>1.61</c:v>
                </c:pt>
                <c:pt idx="159">
                  <c:v>3.21</c:v>
                </c:pt>
                <c:pt idx="162">
                  <c:v>2.41</c:v>
                </c:pt>
                <c:pt idx="165">
                  <c:v>2.14</c:v>
                </c:pt>
                <c:pt idx="168">
                  <c:v>2.14</c:v>
                </c:pt>
                <c:pt idx="171">
                  <c:v>3.26</c:v>
                </c:pt>
                <c:pt idx="174">
                  <c:v>3.23</c:v>
                </c:pt>
                <c:pt idx="177">
                  <c:v>1.96</c:v>
                </c:pt>
                <c:pt idx="180">
                  <c:v>2.16</c:v>
                </c:pt>
                <c:pt idx="183">
                  <c:v>3.27</c:v>
                </c:pt>
                <c:pt idx="186">
                  <c:v>3.36</c:v>
                </c:pt>
                <c:pt idx="189">
                  <c:v>2.39</c:v>
                </c:pt>
                <c:pt idx="192">
                  <c:v>2.08</c:v>
                </c:pt>
                <c:pt idx="195">
                  <c:v>2.99</c:v>
                </c:pt>
                <c:pt idx="198">
                  <c:v>3.06</c:v>
                </c:pt>
                <c:pt idx="201">
                  <c:v>2.31</c:v>
                </c:pt>
                <c:pt idx="204">
                  <c:v>1.3</c:v>
                </c:pt>
                <c:pt idx="207">
                  <c:v>2.5299999999999998</c:v>
                </c:pt>
                <c:pt idx="210">
                  <c:v>2.84</c:v>
                </c:pt>
                <c:pt idx="213">
                  <c:v>3.01</c:v>
                </c:pt>
                <c:pt idx="216">
                  <c:v>1.71</c:v>
                </c:pt>
                <c:pt idx="219">
                  <c:v>2.66</c:v>
                </c:pt>
                <c:pt idx="222">
                  <c:v>2.41</c:v>
                </c:pt>
                <c:pt idx="225">
                  <c:v>1.82</c:v>
                </c:pt>
                <c:pt idx="228">
                  <c:v>1.26</c:v>
                </c:pt>
                <c:pt idx="231">
                  <c:v>2.4700000000000002</c:v>
                </c:pt>
                <c:pt idx="234">
                  <c:v>2.34</c:v>
                </c:pt>
                <c:pt idx="237">
                  <c:v>1.45</c:v>
                </c:pt>
                <c:pt idx="240">
                  <c:v>1.57</c:v>
                </c:pt>
                <c:pt idx="243">
                  <c:v>2.56</c:v>
                </c:pt>
                <c:pt idx="246">
                  <c:v>2.27</c:v>
                </c:pt>
                <c:pt idx="249">
                  <c:v>2.1</c:v>
                </c:pt>
                <c:pt idx="252">
                  <c:v>1.39</c:v>
                </c:pt>
                <c:pt idx="255">
                  <c:v>2.4700000000000002</c:v>
                </c:pt>
                <c:pt idx="258">
                  <c:v>2.41</c:v>
                </c:pt>
                <c:pt idx="261">
                  <c:v>2.39</c:v>
                </c:pt>
                <c:pt idx="264">
                  <c:v>1.34</c:v>
                </c:pt>
                <c:pt idx="267">
                  <c:v>2.37</c:v>
                </c:pt>
                <c:pt idx="270">
                  <c:v>2.25</c:v>
                </c:pt>
                <c:pt idx="273">
                  <c:v>2.5099999999999998</c:v>
                </c:pt>
                <c:pt idx="276">
                  <c:v>2.0499999999999998</c:v>
                </c:pt>
                <c:pt idx="279">
                  <c:v>3.25</c:v>
                </c:pt>
                <c:pt idx="282">
                  <c:v>2.31</c:v>
                </c:pt>
                <c:pt idx="285">
                  <c:v>2</c:v>
                </c:pt>
                <c:pt idx="288">
                  <c:v>2.09</c:v>
                </c:pt>
                <c:pt idx="291">
                  <c:v>2.73</c:v>
                </c:pt>
                <c:pt idx="294">
                  <c:v>2.92</c:v>
                </c:pt>
                <c:pt idx="297">
                  <c:v>2.34</c:v>
                </c:pt>
                <c:pt idx="300">
                  <c:v>1.96</c:v>
                </c:pt>
                <c:pt idx="303">
                  <c:v>3.08</c:v>
                </c:pt>
                <c:pt idx="306">
                  <c:v>2.77</c:v>
                </c:pt>
                <c:pt idx="309">
                  <c:v>2.81</c:v>
                </c:pt>
                <c:pt idx="312">
                  <c:v>1.94</c:v>
                </c:pt>
                <c:pt idx="315">
                  <c:v>2.83</c:v>
                </c:pt>
                <c:pt idx="318">
                  <c:v>2.71</c:v>
                </c:pt>
                <c:pt idx="321">
                  <c:v>2.36</c:v>
                </c:pt>
                <c:pt idx="324">
                  <c:v>1.93</c:v>
                </c:pt>
                <c:pt idx="327">
                  <c:v>2.8</c:v>
                </c:pt>
                <c:pt idx="330">
                  <c:v>3.16</c:v>
                </c:pt>
                <c:pt idx="333">
                  <c:v>2.78</c:v>
                </c:pt>
                <c:pt idx="336">
                  <c:v>2.41</c:v>
                </c:pt>
                <c:pt idx="339">
                  <c:v>3.17</c:v>
                </c:pt>
                <c:pt idx="342">
                  <c:v>3.07</c:v>
                </c:pt>
                <c:pt idx="345">
                  <c:v>2.2799999999999998</c:v>
                </c:pt>
                <c:pt idx="348">
                  <c:v>2.0299999999999998</c:v>
                </c:pt>
                <c:pt idx="351">
                  <c:v>3</c:v>
                </c:pt>
                <c:pt idx="355">
                  <c:v>2.92</c:v>
                </c:pt>
                <c:pt idx="358" formatCode="&quot;(&quot;0.00&quot;)&quot;">
                  <c:v>2.5</c:v>
                </c:pt>
                <c:pt idx="361">
                  <c:v>1.54</c:v>
                </c:pt>
                <c:pt idx="364">
                  <c:v>2.84</c:v>
                </c:pt>
                <c:pt idx="367">
                  <c:v>2.21</c:v>
                </c:pt>
                <c:pt idx="370">
                  <c:v>2.17</c:v>
                </c:pt>
                <c:pt idx="373">
                  <c:v>1.44</c:v>
                </c:pt>
                <c:pt idx="376">
                  <c:v>2.0699999999999998</c:v>
                </c:pt>
                <c:pt idx="379">
                  <c:v>3.15</c:v>
                </c:pt>
                <c:pt idx="382">
                  <c:v>1.68</c:v>
                </c:pt>
                <c:pt idx="385">
                  <c:v>1.72</c:v>
                </c:pt>
                <c:pt idx="388">
                  <c:v>2.15</c:v>
                </c:pt>
                <c:pt idx="391">
                  <c:v>2.4500000000000002</c:v>
                </c:pt>
                <c:pt idx="394">
                  <c:v>2.34</c:v>
                </c:pt>
                <c:pt idx="397">
                  <c:v>1.91</c:v>
                </c:pt>
                <c:pt idx="400">
                  <c:v>2.2999999999999998</c:v>
                </c:pt>
                <c:pt idx="403">
                  <c:v>2.1</c:v>
                </c:pt>
                <c:pt idx="406">
                  <c:v>2.58</c:v>
                </c:pt>
                <c:pt idx="409">
                  <c:v>1.78</c:v>
                </c:pt>
                <c:pt idx="412">
                  <c:v>2.54</c:v>
                </c:pt>
                <c:pt idx="415">
                  <c:v>2.67</c:v>
                </c:pt>
                <c:pt idx="418">
                  <c:v>2.86</c:v>
                </c:pt>
                <c:pt idx="421">
                  <c:v>1.42</c:v>
                </c:pt>
                <c:pt idx="424">
                  <c:v>3.35</c:v>
                </c:pt>
                <c:pt idx="427">
                  <c:v>2.74</c:v>
                </c:pt>
                <c:pt idx="430">
                  <c:v>2.5499999999999998</c:v>
                </c:pt>
                <c:pt idx="433">
                  <c:v>2.0299999999999998</c:v>
                </c:pt>
                <c:pt idx="436">
                  <c:v>2.75</c:v>
                </c:pt>
                <c:pt idx="439">
                  <c:v>3.01</c:v>
                </c:pt>
                <c:pt idx="453">
                  <c:v>1.1111111111111112</c:v>
                </c:pt>
              </c:numCache>
            </c:numRef>
          </c:val>
          <c:smooth val="0"/>
        </c:ser>
        <c:ser>
          <c:idx val="5"/>
          <c:order val="5"/>
          <c:tx>
            <c:strRef>
              <c:f>浮遊塵!$I$234</c:f>
              <c:strCache>
                <c:ptCount val="1"/>
                <c:pt idx="0">
                  <c:v>江島MS</c:v>
                </c:pt>
              </c:strCache>
            </c:strRef>
          </c:tx>
          <c:spPr>
            <a:ln w="12700">
              <a:noFill/>
              <a:prstDash val="solid"/>
            </a:ln>
          </c:spPr>
          <c:marker>
            <c:symbol val="circle"/>
            <c:size val="5"/>
            <c:spPr>
              <a:solidFill>
                <a:srgbClr val="800000"/>
              </a:solidFill>
              <a:ln>
                <a:solidFill>
                  <a:srgbClr val="80000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浮遊塵!$I$235:$I$722</c:f>
              <c:numCache>
                <c:formatCode>0.00_);[Red]\(0.00\)</c:formatCode>
                <c:ptCount val="488"/>
                <c:pt idx="2">
                  <c:v>1.8518518518518519</c:v>
                </c:pt>
                <c:pt idx="5">
                  <c:v>2.2222222222222223</c:v>
                </c:pt>
                <c:pt idx="8">
                  <c:v>1.4814814814814814</c:v>
                </c:pt>
                <c:pt idx="11">
                  <c:v>1.4814814814814814</c:v>
                </c:pt>
                <c:pt idx="14">
                  <c:v>2.592592592592593</c:v>
                </c:pt>
                <c:pt idx="17">
                  <c:v>1.8518518518518519</c:v>
                </c:pt>
                <c:pt idx="20">
                  <c:v>1.4814814814814814</c:v>
                </c:pt>
                <c:pt idx="23">
                  <c:v>1.1111111111111112</c:v>
                </c:pt>
                <c:pt idx="26">
                  <c:v>2.2222222222222223</c:v>
                </c:pt>
                <c:pt idx="29">
                  <c:v>1.4814814814814814</c:v>
                </c:pt>
                <c:pt idx="32">
                  <c:v>1.4814814814814814</c:v>
                </c:pt>
                <c:pt idx="35">
                  <c:v>1.4814814814814814</c:v>
                </c:pt>
                <c:pt idx="38">
                  <c:v>2.2222222222222223</c:v>
                </c:pt>
                <c:pt idx="41">
                  <c:v>2.2222222222222223</c:v>
                </c:pt>
                <c:pt idx="44">
                  <c:v>2.2222222222222223</c:v>
                </c:pt>
                <c:pt idx="47">
                  <c:v>1.8518518518518519</c:v>
                </c:pt>
                <c:pt idx="50">
                  <c:v>2.2222222222222223</c:v>
                </c:pt>
                <c:pt idx="53">
                  <c:v>2.2222222222222223</c:v>
                </c:pt>
                <c:pt idx="57">
                  <c:v>2.0481481481481483</c:v>
                </c:pt>
                <c:pt idx="60">
                  <c:v>1.4</c:v>
                </c:pt>
                <c:pt idx="63">
                  <c:v>2.3666666666666667</c:v>
                </c:pt>
                <c:pt idx="66">
                  <c:v>2.0592592592592589</c:v>
                </c:pt>
                <c:pt idx="69">
                  <c:v>2.1777777777777776</c:v>
                </c:pt>
                <c:pt idx="72">
                  <c:v>1.0888888888888888</c:v>
                </c:pt>
                <c:pt idx="75">
                  <c:v>2.7148148148148148</c:v>
                </c:pt>
                <c:pt idx="78">
                  <c:v>2.4962962962962965</c:v>
                </c:pt>
                <c:pt idx="81">
                  <c:v>1.74</c:v>
                </c:pt>
                <c:pt idx="84">
                  <c:v>1.04</c:v>
                </c:pt>
                <c:pt idx="87">
                  <c:v>1.88</c:v>
                </c:pt>
                <c:pt idx="90">
                  <c:v>1.92</c:v>
                </c:pt>
                <c:pt idx="93">
                  <c:v>1.69</c:v>
                </c:pt>
                <c:pt idx="96">
                  <c:v>1.08</c:v>
                </c:pt>
                <c:pt idx="99">
                  <c:v>2</c:v>
                </c:pt>
                <c:pt idx="102">
                  <c:v>1.88</c:v>
                </c:pt>
                <c:pt idx="105">
                  <c:v>1.62</c:v>
                </c:pt>
                <c:pt idx="108">
                  <c:v>1.26</c:v>
                </c:pt>
                <c:pt idx="111">
                  <c:v>2.31</c:v>
                </c:pt>
                <c:pt idx="114">
                  <c:v>2.1800000000000002</c:v>
                </c:pt>
                <c:pt idx="117">
                  <c:v>1.82</c:v>
                </c:pt>
                <c:pt idx="120">
                  <c:v>1.31</c:v>
                </c:pt>
                <c:pt idx="123">
                  <c:v>2.2799999999999998</c:v>
                </c:pt>
                <c:pt idx="126">
                  <c:v>2.4700000000000002</c:v>
                </c:pt>
                <c:pt idx="129">
                  <c:v>1.78</c:v>
                </c:pt>
                <c:pt idx="132">
                  <c:v>1.84</c:v>
                </c:pt>
                <c:pt idx="135">
                  <c:v>3</c:v>
                </c:pt>
                <c:pt idx="138">
                  <c:v>2.71</c:v>
                </c:pt>
                <c:pt idx="141">
                  <c:v>4.84</c:v>
                </c:pt>
                <c:pt idx="144">
                  <c:v>4.42</c:v>
                </c:pt>
                <c:pt idx="147">
                  <c:v>2.37</c:v>
                </c:pt>
                <c:pt idx="150">
                  <c:v>3.83</c:v>
                </c:pt>
                <c:pt idx="153">
                  <c:v>2.13</c:v>
                </c:pt>
                <c:pt idx="156">
                  <c:v>1.45</c:v>
                </c:pt>
                <c:pt idx="159">
                  <c:v>3.45</c:v>
                </c:pt>
                <c:pt idx="162">
                  <c:v>2.48</c:v>
                </c:pt>
                <c:pt idx="165">
                  <c:v>2.29</c:v>
                </c:pt>
                <c:pt idx="168">
                  <c:v>2.34</c:v>
                </c:pt>
                <c:pt idx="171">
                  <c:v>3.01</c:v>
                </c:pt>
                <c:pt idx="174">
                  <c:v>3.15</c:v>
                </c:pt>
                <c:pt idx="177">
                  <c:v>1.93</c:v>
                </c:pt>
                <c:pt idx="180">
                  <c:v>2.19</c:v>
                </c:pt>
                <c:pt idx="183">
                  <c:v>3.16</c:v>
                </c:pt>
                <c:pt idx="186">
                  <c:v>3.31</c:v>
                </c:pt>
                <c:pt idx="189">
                  <c:v>2.31</c:v>
                </c:pt>
                <c:pt idx="192">
                  <c:v>2.06</c:v>
                </c:pt>
                <c:pt idx="195">
                  <c:v>3.04</c:v>
                </c:pt>
                <c:pt idx="198">
                  <c:v>3.05</c:v>
                </c:pt>
                <c:pt idx="201">
                  <c:v>2.3199999999999998</c:v>
                </c:pt>
                <c:pt idx="204">
                  <c:v>1.6</c:v>
                </c:pt>
                <c:pt idx="207">
                  <c:v>3.06</c:v>
                </c:pt>
                <c:pt idx="210">
                  <c:v>2.97</c:v>
                </c:pt>
                <c:pt idx="213">
                  <c:v>2.9</c:v>
                </c:pt>
                <c:pt idx="216">
                  <c:v>1.72</c:v>
                </c:pt>
                <c:pt idx="219">
                  <c:v>2.61</c:v>
                </c:pt>
                <c:pt idx="222">
                  <c:v>2.3199999999999998</c:v>
                </c:pt>
                <c:pt idx="225">
                  <c:v>1.73</c:v>
                </c:pt>
                <c:pt idx="228">
                  <c:v>1.25</c:v>
                </c:pt>
                <c:pt idx="231">
                  <c:v>2.33</c:v>
                </c:pt>
                <c:pt idx="234">
                  <c:v>2.36</c:v>
                </c:pt>
                <c:pt idx="237">
                  <c:v>1.47</c:v>
                </c:pt>
                <c:pt idx="240">
                  <c:v>1.63</c:v>
                </c:pt>
                <c:pt idx="243">
                  <c:v>2.79</c:v>
                </c:pt>
                <c:pt idx="246">
                  <c:v>2.21</c:v>
                </c:pt>
                <c:pt idx="249">
                  <c:v>2.13</c:v>
                </c:pt>
                <c:pt idx="252">
                  <c:v>1.42</c:v>
                </c:pt>
                <c:pt idx="255">
                  <c:v>2.5299999999999998</c:v>
                </c:pt>
                <c:pt idx="258">
                  <c:v>2.4</c:v>
                </c:pt>
                <c:pt idx="261">
                  <c:v>2.39</c:v>
                </c:pt>
                <c:pt idx="264">
                  <c:v>1.54</c:v>
                </c:pt>
                <c:pt idx="267">
                  <c:v>2.5</c:v>
                </c:pt>
                <c:pt idx="270">
                  <c:v>2.1800000000000002</c:v>
                </c:pt>
                <c:pt idx="273">
                  <c:v>2.57</c:v>
                </c:pt>
                <c:pt idx="276">
                  <c:v>2</c:v>
                </c:pt>
                <c:pt idx="279">
                  <c:v>3.31</c:v>
                </c:pt>
                <c:pt idx="282">
                  <c:v>2.27</c:v>
                </c:pt>
                <c:pt idx="285">
                  <c:v>2.0499999999999998</c:v>
                </c:pt>
                <c:pt idx="288">
                  <c:v>2.0699999999999998</c:v>
                </c:pt>
                <c:pt idx="291">
                  <c:v>2.73</c:v>
                </c:pt>
                <c:pt idx="294">
                  <c:v>2.84</c:v>
                </c:pt>
                <c:pt idx="297">
                  <c:v>2.37</c:v>
                </c:pt>
                <c:pt idx="300">
                  <c:v>2.0699999999999998</c:v>
                </c:pt>
                <c:pt idx="303">
                  <c:v>3.08</c:v>
                </c:pt>
                <c:pt idx="306">
                  <c:v>2.74</c:v>
                </c:pt>
                <c:pt idx="309">
                  <c:v>2.6</c:v>
                </c:pt>
                <c:pt idx="312">
                  <c:v>1.91</c:v>
                </c:pt>
                <c:pt idx="315">
                  <c:v>2.77</c:v>
                </c:pt>
                <c:pt idx="318">
                  <c:v>2.67</c:v>
                </c:pt>
                <c:pt idx="321">
                  <c:v>2.36</c:v>
                </c:pt>
                <c:pt idx="324">
                  <c:v>2.1</c:v>
                </c:pt>
                <c:pt idx="327">
                  <c:v>2.81</c:v>
                </c:pt>
                <c:pt idx="330">
                  <c:v>3.06</c:v>
                </c:pt>
                <c:pt idx="333">
                  <c:v>2.8</c:v>
                </c:pt>
                <c:pt idx="336">
                  <c:v>2.44</c:v>
                </c:pt>
                <c:pt idx="339">
                  <c:v>3.19</c:v>
                </c:pt>
                <c:pt idx="342">
                  <c:v>3.1</c:v>
                </c:pt>
                <c:pt idx="345">
                  <c:v>2.33</c:v>
                </c:pt>
                <c:pt idx="348">
                  <c:v>2.1</c:v>
                </c:pt>
                <c:pt idx="351">
                  <c:v>3.08</c:v>
                </c:pt>
                <c:pt idx="355">
                  <c:v>2.92</c:v>
                </c:pt>
                <c:pt idx="364">
                  <c:v>2.96</c:v>
                </c:pt>
                <c:pt idx="367">
                  <c:v>2.4300000000000002</c:v>
                </c:pt>
                <c:pt idx="370">
                  <c:v>2.06</c:v>
                </c:pt>
                <c:pt idx="373">
                  <c:v>1.49</c:v>
                </c:pt>
                <c:pt idx="376">
                  <c:v>2.2200000000000002</c:v>
                </c:pt>
                <c:pt idx="379">
                  <c:v>3.24</c:v>
                </c:pt>
                <c:pt idx="382">
                  <c:v>1.81</c:v>
                </c:pt>
                <c:pt idx="385">
                  <c:v>1.78</c:v>
                </c:pt>
                <c:pt idx="388">
                  <c:v>2.14</c:v>
                </c:pt>
                <c:pt idx="391">
                  <c:v>2.36</c:v>
                </c:pt>
                <c:pt idx="394">
                  <c:v>2.27</c:v>
                </c:pt>
                <c:pt idx="397">
                  <c:v>1.95</c:v>
                </c:pt>
                <c:pt idx="400">
                  <c:v>2.87</c:v>
                </c:pt>
                <c:pt idx="403">
                  <c:v>2.3199999999999998</c:v>
                </c:pt>
                <c:pt idx="406">
                  <c:v>2.71</c:v>
                </c:pt>
                <c:pt idx="409">
                  <c:v>1.9</c:v>
                </c:pt>
                <c:pt idx="412">
                  <c:v>2.59</c:v>
                </c:pt>
                <c:pt idx="415">
                  <c:v>2.4</c:v>
                </c:pt>
                <c:pt idx="418">
                  <c:v>2.74</c:v>
                </c:pt>
                <c:pt idx="421">
                  <c:v>1.49</c:v>
                </c:pt>
                <c:pt idx="424">
                  <c:v>3.29</c:v>
                </c:pt>
                <c:pt idx="427">
                  <c:v>2.5</c:v>
                </c:pt>
                <c:pt idx="430">
                  <c:v>2.4300000000000002</c:v>
                </c:pt>
                <c:pt idx="433">
                  <c:v>1.98</c:v>
                </c:pt>
                <c:pt idx="436">
                  <c:v>2.71</c:v>
                </c:pt>
                <c:pt idx="439">
                  <c:v>2.97</c:v>
                </c:pt>
                <c:pt idx="453">
                  <c:v>1.04</c:v>
                </c:pt>
              </c:numCache>
            </c:numRef>
          </c:val>
          <c:smooth val="0"/>
        </c:ser>
        <c:ser>
          <c:idx val="6"/>
          <c:order val="6"/>
          <c:tx>
            <c:strRef>
              <c:f>浮遊塵!$AF$233</c:f>
              <c:strCache>
                <c:ptCount val="1"/>
                <c:pt idx="0">
                  <c:v>Be7崩壊</c:v>
                </c:pt>
              </c:strCache>
            </c:strRef>
          </c:tx>
          <c:spPr>
            <a:ln w="31750">
              <a:solidFill>
                <a:srgbClr val="C00000"/>
              </a:solidFill>
              <a:prstDash val="sysDash"/>
            </a:ln>
          </c:spPr>
          <c:marker>
            <c:symbol val="none"/>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浮遊塵!$AF$235:$AF$722</c:f>
              <c:numCache>
                <c:formatCode>0.00</c:formatCode>
                <c:ptCount val="488"/>
                <c:pt idx="0">
                  <c:v>10</c:v>
                </c:pt>
                <c:pt idx="1">
                  <c:v>6.595298141202969</c:v>
                </c:pt>
                <c:pt idx="2">
                  <c:v>4.8900036256806665</c:v>
                </c:pt>
                <c:pt idx="3">
                  <c:v>3.1422864004414941</c:v>
                </c:pt>
                <c:pt idx="4">
                  <c:v>2.1831113844817644</c:v>
                </c:pt>
                <c:pt idx="5">
                  <c:v>1.4212203031932205</c:v>
                </c:pt>
                <c:pt idx="6">
                  <c:v>0.98739638223995618</c:v>
                </c:pt>
                <c:pt idx="7">
                  <c:v>0.66838056372873256</c:v>
                </c:pt>
                <c:pt idx="8">
                  <c:v>0.42949725940783368</c:v>
                </c:pt>
                <c:pt idx="9">
                  <c:v>0.28697479453169633</c:v>
                </c:pt>
                <c:pt idx="10">
                  <c:v>0.20463114303092947</c:v>
                </c:pt>
                <c:pt idx="11">
                  <c:v>0.1297954268063681</c:v>
                </c:pt>
                <c:pt idx="12">
                  <c:v>8.7860095599549423E-2</c:v>
                </c:pt>
                <c:pt idx="13">
                  <c:v>6.1840177011127227E-2</c:v>
                </c:pt>
                <c:pt idx="14">
                  <c:v>4.2963618603444644E-2</c:v>
                </c:pt>
                <c:pt idx="15">
                  <c:v>2.655159807844823E-2</c:v>
                </c:pt>
                <c:pt idx="16">
                  <c:v>1.893296542979345E-2</c:v>
                </c:pt>
                <c:pt idx="17">
                  <c:v>1.332593511917354E-2</c:v>
                </c:pt>
                <c:pt idx="18">
                  <c:v>8.6752740538251841E-3</c:v>
                </c:pt>
                <c:pt idx="19" formatCode="0.E+00">
                  <c:v>5.5026369974791982E-3</c:v>
                </c:pt>
                <c:pt idx="20" formatCode="0.E+00">
                  <c:v>3.7735670271316735E-3</c:v>
                </c:pt>
                <c:pt idx="21" formatCode="0.E+00">
                  <c:v>2.6216951885349167E-3</c:v>
                </c:pt>
                <c:pt idx="22" formatCode="0.E+00">
                  <c:v>1.6846852819847259E-3</c:v>
                </c:pt>
                <c:pt idx="23" formatCode="0.E+00">
                  <c:v>1.1553138675336745E-3</c:v>
                </c:pt>
                <c:pt idx="24" formatCode="0.E+00">
                  <c:v>7.3280368916858285E-4</c:v>
                </c:pt>
                <c:pt idx="25" formatCode="0.E+00">
                  <c:v>5.0253793591578297E-4</c:v>
                </c:pt>
                <c:pt idx="26" formatCode="0.E+00">
                  <c:v>3.8242074927675475E-4</c:v>
                </c:pt>
                <c:pt idx="27" formatCode="0.E+00">
                  <c:v>2.272921772973898E-4</c:v>
                </c:pt>
                <c:pt idx="28" formatCode="0.E+00">
                  <c:v>1.5587113345243687E-4</c:v>
                </c:pt>
                <c:pt idx="29" formatCode="0.E+00">
                  <c:v>1.0829186222626987E-4</c:v>
                </c:pt>
                <c:pt idx="30" formatCode="0.E+00">
                  <c:v>7.622104077213701E-5</c:v>
                </c:pt>
                <c:pt idx="31" formatCode="0.E+00">
                  <c:v>4.8346221264813872E-5</c:v>
                </c:pt>
                <c:pt idx="32" formatCode="0.E+00">
                  <c:v>3.3154595975509613E-5</c:v>
                </c:pt>
                <c:pt idx="33" formatCode="0.E+00">
                  <c:v>2.1304940450115635E-5</c:v>
                </c:pt>
                <c:pt idx="34" formatCode="0.E+00">
                  <c:v>1.4801660993033196E-5</c:v>
                </c:pt>
                <c:pt idx="35" formatCode="0.E+00">
                  <c:v>9.8899434842960843E-6</c:v>
                </c:pt>
                <c:pt idx="36" formatCode="0.E+00">
                  <c:v>6.5227125878580319E-6</c:v>
                </c:pt>
                <c:pt idx="37" formatCode="0.E+00">
                  <c:v>4.5316709852592271E-6</c:v>
                </c:pt>
                <c:pt idx="38" formatCode="0.E+00">
                  <c:v>3.148389821263628E-6</c:v>
                </c:pt>
                <c:pt idx="39" formatCode="0.E+00">
                  <c:v>1.9969912426378373E-6</c:v>
                </c:pt>
                <c:pt idx="40" formatCode="0.E+00">
                  <c:v>1.3874146913853908E-6</c:v>
                </c:pt>
                <c:pt idx="41" formatCode="0.E+00">
                  <c:v>9.6390984836237058E-7</c:v>
                </c:pt>
                <c:pt idx="42" formatCode="0.E+00">
                  <c:v>6.0349705379756689E-7</c:v>
                </c:pt>
                <c:pt idx="43" formatCode="0.E+00">
                  <c:v>4.2477036222035234E-7</c:v>
                </c:pt>
                <c:pt idx="44" formatCode="0.E+00">
                  <c:v>2.9511027811577082E-7</c:v>
                </c:pt>
                <c:pt idx="45" formatCode="0.E+00">
                  <c:v>1.8718541046898708E-7</c:v>
                </c:pt>
                <c:pt idx="46" formatCode="0.E+00">
                  <c:v>1.3004753498800184E-7</c:v>
                </c:pt>
                <c:pt idx="47" formatCode="0.E+00">
                  <c:v>8.2487812259996284E-8</c:v>
                </c:pt>
                <c:pt idx="48" formatCode="0.E+00">
                  <c:v>5.5836998646899806E-8</c:v>
                </c:pt>
                <c:pt idx="49" formatCode="0.E+00">
                  <c:v>3.7796740299850339E-8</c:v>
                </c:pt>
                <c:pt idx="50" formatCode="0.E+00">
                  <c:v>2.7661783068087073E-8</c:v>
                </c:pt>
                <c:pt idx="51" formatCode="0.E+00">
                  <c:v>1.7545584148962341E-8</c:v>
                </c:pt>
                <c:pt idx="52" formatCode="0.E+00">
                  <c:v>1.2189838742133982E-8</c:v>
                </c:pt>
                <c:pt idx="53" formatCode="0.E+00">
                  <c:v>8.4689211426465067E-9</c:v>
                </c:pt>
                <c:pt idx="54" formatCode="0.E+00">
                  <c:v>5.585505987009088E-9</c:v>
                </c:pt>
                <c:pt idx="56">
                  <c:v>6.4259387946856625</c:v>
                </c:pt>
                <c:pt idx="57">
                  <c:v>4.293583777043632</c:v>
                </c:pt>
                <c:pt idx="58">
                  <c:v>2.9829781341933703</c:v>
                </c:pt>
                <c:pt idx="59">
                  <c:v>2.0724315655959153</c:v>
                </c:pt>
                <c:pt idx="60">
                  <c:v>1.3145220009001952</c:v>
                </c:pt>
                <c:pt idx="61">
                  <c:v>0.91326746820842364</c:v>
                </c:pt>
                <c:pt idx="62">
                  <c:v>0.62629535740084219</c:v>
                </c:pt>
                <c:pt idx="63">
                  <c:v>0.43512027566861844</c:v>
                </c:pt>
                <c:pt idx="64">
                  <c:v>0.27960562597732974</c:v>
                </c:pt>
                <c:pt idx="65">
                  <c:v>0.19425671229411029</c:v>
                </c:pt>
                <c:pt idx="66">
                  <c:v>0.13496033972641294</c:v>
                </c:pt>
                <c:pt idx="67">
                  <c:v>8.449770229320186E-2</c:v>
                </c:pt>
                <c:pt idx="68">
                  <c:v>5.8704991312352073E-2</c:v>
                </c:pt>
                <c:pt idx="69">
                  <c:v>3.9738119252603094E-2</c:v>
                </c:pt>
                <c:pt idx="70">
                  <c:v>2.6208474404159479E-2</c:v>
                </c:pt>
                <c:pt idx="71">
                  <c:v>1.7740833581933419E-2</c:v>
                </c:pt>
                <c:pt idx="72">
                  <c:v>1.15494028666802E-2</c:v>
                </c:pt>
                <c:pt idx="73">
                  <c:v>8.1290273220689119E-3</c:v>
                </c:pt>
                <c:pt idx="74">
                  <c:v>5.4315269641292728E-3</c:v>
                </c:pt>
                <c:pt idx="75" formatCode="0.E+00">
                  <c:v>3.7248015938911314E-3</c:v>
                </c:pt>
                <c:pt idx="76" formatCode="0.E+00">
                  <c:v>2.4566177028540006E-3</c:v>
                </c:pt>
                <c:pt idx="77" formatCode="0.E+00">
                  <c:v>1.6414245843883917E-3</c:v>
                </c:pt>
                <c:pt idx="78" formatCode="0.E+00">
                  <c:v>1.0825684510341604E-3</c:v>
                </c:pt>
                <c:pt idx="79" formatCode="0.E+00">
                  <c:v>7.3280368916858285E-4</c:v>
                </c:pt>
                <c:pt idx="80" formatCode="0.E+00">
                  <c:v>4.9604368790361216E-4</c:v>
                </c:pt>
                <c:pt idx="81" formatCode="0.E+00">
                  <c:v>3.3143875146293428E-4</c:v>
                </c:pt>
                <c:pt idx="82" formatCode="0.E+00">
                  <c:v>2.2435490298414694E-4</c:v>
                </c:pt>
                <c:pt idx="83" formatCode="0.E+00">
                  <c:v>1.4605656198238664E-4</c:v>
                </c:pt>
                <c:pt idx="84" formatCode="0.E+00">
                  <c:v>9.8867454843828197E-5</c:v>
                </c:pt>
                <c:pt idx="85" formatCode="0.E+00">
                  <c:v>6.6924576990078517E-5</c:v>
                </c:pt>
                <c:pt idx="86" formatCode="0.E+00">
                  <c:v>4.4138753822346012E-5</c:v>
                </c:pt>
                <c:pt idx="87" formatCode="0.E+00">
                  <c:v>3.0665510296217132E-5</c:v>
                </c:pt>
                <c:pt idx="88" formatCode="0.E+00">
                  <c:v>1.9450817398459077E-5</c:v>
                </c:pt>
                <c:pt idx="89" formatCode="0.E+00">
                  <c:v>1.3690424335686586E-5</c:v>
                </c:pt>
                <c:pt idx="90" formatCode="0.E+00">
                  <c:v>9.5114567600917338E-6</c:v>
                </c:pt>
                <c:pt idx="91" formatCode="0.E+00">
                  <c:v>6.4384202186054315E-6</c:v>
                </c:pt>
                <c:pt idx="92" formatCode="0.E+00">
                  <c:v>4.1914551864901435E-6</c:v>
                </c:pt>
                <c:pt idx="93" formatCode="0.E+00">
                  <c:v>2.9120240388928659E-6</c:v>
                </c:pt>
                <c:pt idx="94" formatCode="0.E+00">
                  <c:v>1.9711843224414786E-6</c:v>
                </c:pt>
                <c:pt idx="95" formatCode="0.E+00">
                  <c:v>1.2832543498714008E-6</c:v>
                </c:pt>
                <c:pt idx="96" formatCode="0.E+00">
                  <c:v>8.6865040342628671E-7</c:v>
                </c:pt>
                <c:pt idx="97" formatCode="0.E+00">
                  <c:v>5.6549729826061401E-7</c:v>
                </c:pt>
                <c:pt idx="98" formatCode="0.E+00">
                  <c:v>3.9288067107853923E-7</c:v>
                </c:pt>
                <c:pt idx="99" formatCode="0.E+00">
                  <c:v>2.7295483494244483E-7</c:v>
                </c:pt>
                <c:pt idx="100" formatCode="0.E+00">
                  <c:v>1.731324410129568E-7</c:v>
                </c:pt>
                <c:pt idx="101" formatCode="0.E+00">
                  <c:v>1.2028419909318215E-7</c:v>
                </c:pt>
                <c:pt idx="102" formatCode="0.E+00">
                  <c:v>8.3567750023264055E-8</c:v>
                </c:pt>
                <c:pt idx="103" formatCode="0.E+00">
                  <c:v>5.5836998646899806E-8</c:v>
                </c:pt>
                <c:pt idx="104" formatCode="0.E+00">
                  <c:v>3.6826165338624997E-8</c:v>
                </c:pt>
                <c:pt idx="105" formatCode="0.E+00">
                  <c:v>2.5585071044531328E-8</c:v>
                </c:pt>
                <c:pt idx="106" formatCode="0.E+00">
                  <c:v>1.6228347097656906E-8</c:v>
                </c:pt>
                <c:pt idx="107" formatCode="0.E+00">
                  <c:v>1.1128983347551337E-8</c:v>
                </c:pt>
                <c:pt idx="108" formatCode="0.E+00">
                  <c:v>7.7318891875463017E-9</c:v>
                </c:pt>
                <c:pt idx="109" formatCode="0.E+00">
                  <c:v>4.9684646686464297E-9</c:v>
                </c:pt>
                <c:pt idx="110" formatCode="0.E+00">
                  <c:v>3.4518533320175712E-9</c:v>
                </c:pt>
                <c:pt idx="111" formatCode="0.E+00">
                  <c:v>2.3671922974681572E-9</c:v>
                </c:pt>
                <c:pt idx="112" formatCode="0.E+00">
                  <c:v>1.4629293458008131E-9</c:v>
                </c:pt>
                <c:pt idx="113" formatCode="0.E+00">
                  <c:v>1.0568181231442221E-9</c:v>
                </c:pt>
                <c:pt idx="114" formatCode="0.E+00">
                  <c:v>7.3422705060832284E-10</c:v>
                </c:pt>
                <c:pt idx="115" formatCode="0.E+00">
                  <c:v>4.970071784921891E-10</c:v>
                </c:pt>
                <c:pt idx="116" formatCode="0.E+00">
                  <c:v>3.1937377095102139E-10</c:v>
                </c:pt>
                <c:pt idx="117" formatCode="0.E+00">
                  <c:v>2.2479067878937864E-10</c:v>
                </c:pt>
                <c:pt idx="118" formatCode="0.E+00">
                  <c:v>1.4258241274228015E-10</c:v>
                </c:pt>
                <c:pt idx="119" formatCode="0.E+00">
                  <c:v>9.6515761168070456E-11</c:v>
                </c:pt>
                <c:pt idx="120" formatCode="0.E+00">
                  <c:v>6.448839922393236E-11</c:v>
                </c:pt>
                <c:pt idx="121" formatCode="0.E+00">
                  <c:v>4.3652978077025753E-11</c:v>
                </c:pt>
                <c:pt idx="122" formatCode="0.E+00">
                  <c:v>3.0328016374668704E-11</c:v>
                </c:pt>
                <c:pt idx="123" formatCode="0.E+00">
                  <c:v>2.0798174155806934E-11</c:v>
                </c:pt>
                <c:pt idx="124" formatCode="0.E+00">
                  <c:v>1.3364779416642825E-11</c:v>
                </c:pt>
                <c:pt idx="125" formatCode="0.E+00">
                  <c:v>9.0467809699094733E-12</c:v>
                </c:pt>
                <c:pt idx="126" formatCode="0.E+00">
                  <c:v>6.2040498737917609E-12</c:v>
                </c:pt>
                <c:pt idx="127" formatCode="0.E+00">
                  <c:v>4.0917558600549494E-12</c:v>
                </c:pt>
                <c:pt idx="128" formatCode="0.E+00">
                  <c:v>2.7339657506362048E-12</c:v>
                </c:pt>
                <c:pt idx="129" formatCode="0.E+00">
                  <c:v>1.899429585463165E-12</c:v>
                </c:pt>
                <c:pt idx="130" formatCode="0.E+00">
                  <c:v>1.1437080109610521E-12</c:v>
                </c:pt>
                <c:pt idx="131" formatCode="0.E+00">
                  <c:v>8.3702993013297587E-13</c:v>
                </c:pt>
                <c:pt idx="132" formatCode="0.E+00">
                  <c:v>5.4491215589889968E-13</c:v>
                </c:pt>
                <c:pt idx="133" formatCode="0.E+00">
                  <c:v>3.6409092386878648E-13</c:v>
                </c:pt>
                <c:pt idx="134" formatCode="0.E+00">
                  <c:v>2.4327260716903949E-13</c:v>
                </c:pt>
                <c:pt idx="135" formatCode="0.E+00">
                  <c:v>1.7804059377957931E-13</c:v>
                </c:pt>
                <c:pt idx="136" formatCode="0.E+00">
                  <c:v>1.1292931523618034E-13</c:v>
                </c:pt>
                <c:pt idx="137" formatCode="0.E+00">
                  <c:v>7.8457925954552507E-14</c:v>
                </c:pt>
                <c:pt idx="138" formatCode="0.E+00">
                  <c:v>5.1745341321069891E-14</c:v>
                </c:pt>
                <c:pt idx="139" formatCode="0.E+00">
                  <c:v>3.5950206103444323E-14</c:v>
                </c:pt>
                <c:pt idx="140" formatCode="0.E+00">
                  <c:v>2.2802845529080509E-14</c:v>
                </c:pt>
                <c:pt idx="141" formatCode="0.E+00">
                  <c:v>1.5637605397691038E-14</c:v>
                </c:pt>
                <c:pt idx="142" formatCode="0.E+00">
                  <c:v>1.0723867872632039E-14</c:v>
                </c:pt>
                <c:pt idx="143" formatCode="0.E+00">
                  <c:v>6.9813106457524657E-15</c:v>
                </c:pt>
                <c:pt idx="144" formatCode="0.E+00">
                  <c:v>4.8502831400742537E-15</c:v>
                </c:pt>
                <c:pt idx="145" formatCode="0.E+00">
                  <c:v>3.2407867036508125E-15</c:v>
                </c:pt>
                <c:pt idx="146" formatCode="0.E+00">
                  <c:v>2.1373954522623292E-15</c:v>
                </c:pt>
                <c:pt idx="147" formatCode="0.E+00">
                  <c:v>1.4849608693586575E-15</c:v>
                </c:pt>
                <c:pt idx="148" formatCode="0.E+00">
                  <c:v>9.4189538783951885E-16</c:v>
                </c:pt>
                <c:pt idx="149" formatCode="0.E+00">
                  <c:v>6.54384191044591E-16</c:v>
                </c:pt>
                <c:pt idx="150" formatCode="0.E+00">
                  <c:v>4.4875985959701449E-16</c:v>
                </c:pt>
                <c:pt idx="151" formatCode="0.E+00">
                  <c:v>3.0774797793336275E-16</c:v>
                </c:pt>
                <c:pt idx="152" formatCode="0.E+00">
                  <c:v>2.0034601881267647E-16</c:v>
                </c:pt>
                <c:pt idx="153" formatCode="0.E+00">
                  <c:v>1.3919090075433644E-16</c:v>
                </c:pt>
                <c:pt idx="154" formatCode="0.E+00">
                  <c:v>9.3002409840124166E-17</c:v>
                </c:pt>
                <c:pt idx="155" formatCode="0.E+00">
                  <c:v>6.0545198953308259E-17</c:v>
                </c:pt>
                <c:pt idx="156" formatCode="0.E+00">
                  <c:v>4.0454148772594999E-17</c:v>
                </c:pt>
                <c:pt idx="157" formatCode="0.E+00">
                  <c:v>2.7030023539559925E-17</c:v>
                </c:pt>
                <c:pt idx="158" formatCode="0.E+00">
                  <c:v>1.8536495432681169E-17</c:v>
                </c:pt>
                <c:pt idx="159" formatCode="0.E+00">
                  <c:v>1.3046880394344032E-17</c:v>
                </c:pt>
                <c:pt idx="160" formatCode="0.E+00">
                  <c:v>8.1685583901990292E-18</c:v>
                </c:pt>
                <c:pt idx="161" formatCode="0.E+00">
                  <c:v>5.7494257584011381E-18</c:v>
                </c:pt>
                <c:pt idx="162" formatCode="0.E+00">
                  <c:v>3.8918558935764485E-18</c:v>
                </c:pt>
                <c:pt idx="163" formatCode="0.E+00">
                  <c:v>2.6344443658974998E-18</c:v>
                </c:pt>
                <c:pt idx="164" formatCode="0.E+00">
                  <c:v>1.7602420365870945E-18</c:v>
                </c:pt>
                <c:pt idx="165" formatCode="0.E+00">
                  <c:v>1.1761311293862464E-18</c:v>
                </c:pt>
                <c:pt idx="166" formatCode="0.E+00">
                  <c:v>7.7569354514520396E-19</c:v>
                </c:pt>
                <c:pt idx="167" formatCode="0.E+00">
                  <c:v>5.3891504257460164E-19</c:v>
                </c:pt>
                <c:pt idx="168" formatCode="0.E+00">
                  <c:v>3.6008386602074591E-19</c:v>
                </c:pt>
                <c:pt idx="169" formatCode="0.E+00">
                  <c:v>2.374860452243798E-19</c:v>
                </c:pt>
                <c:pt idx="170" formatCode="0.E+00">
                  <c:v>1.628618260795985E-19</c:v>
                </c:pt>
                <c:pt idx="171" formatCode="0.E+00">
                  <c:v>1.1463001587229579E-19</c:v>
                </c:pt>
                <c:pt idx="172" formatCode="0.E+00">
                  <c:v>7.270863864898886E-20</c:v>
                </c:pt>
                <c:pt idx="173" formatCode="0.E+00">
                  <c:v>5.0514509677563786E-20</c:v>
                </c:pt>
                <c:pt idx="174" formatCode="0.E+00">
                  <c:v>3.5095082721648107E-20</c:v>
                </c:pt>
                <c:pt idx="175" formatCode="0.E+00">
                  <c:v>2.1972779986924762E-20</c:v>
                </c:pt>
                <c:pt idx="176" formatCode="0.E+00">
                  <c:v>1.4873640757151489E-20</c:v>
                </c:pt>
                <c:pt idx="177" formatCode="0.E+00">
                  <c:v>1.0333499346548202E-20</c:v>
                </c:pt>
                <c:pt idx="178" formatCode="0.E+00">
                  <c:v>6.8152509032411279E-21</c:v>
                </c:pt>
                <c:pt idx="179" formatCode="0.E+00">
                  <c:v>4.6133258361018392E-21</c:v>
                </c:pt>
                <c:pt idx="180" formatCode="0.E+00">
                  <c:v>3.1637002892437971E-21</c:v>
                </c:pt>
                <c:pt idx="181" formatCode="0.E+00">
                  <c:v>2.059590324274228E-21</c:v>
                </c:pt>
                <c:pt idx="182" formatCode="0.E+00">
                  <c:v>1.4124141099333051E-21</c:v>
                </c:pt>
                <c:pt idx="183" formatCode="0.E+00">
                  <c:v>9.6859729550422714E-22</c:v>
                </c:pt>
                <c:pt idx="184" formatCode="0.E+00">
                  <c:v>6.3881879426132346E-22</c:v>
                </c:pt>
                <c:pt idx="185" formatCode="0.E+00">
                  <c:v>4.2683600002218263E-22</c:v>
                </c:pt>
                <c:pt idx="186" formatCode="0.E+00">
                  <c:v>2.9654538517690983E-22</c:v>
                </c:pt>
                <c:pt idx="187" formatCode="0.E+00">
                  <c:v>1.8326561251534491E-22</c:v>
                </c:pt>
                <c:pt idx="188" formatCode="0.E+00">
                  <c:v>1.2899118582406382E-22</c:v>
                </c:pt>
                <c:pt idx="189" formatCode="0.E+00">
                  <c:v>8.6187323056025651E-23</c:v>
                </c:pt>
                <c:pt idx="190" formatCode="0.E+00">
                  <c:v>5.9105051012806409E-23</c:v>
                </c:pt>
                <c:pt idx="191" formatCode="0.E+00">
                  <c:v>4.0532724899178033E-23</c:v>
                </c:pt>
                <c:pt idx="192" formatCode="0.E+00">
                  <c:v>2.6387078543008739E-23</c:v>
                </c:pt>
                <c:pt idx="193" formatCode="0.E+00">
                  <c:v>1.8095580278664E-23</c:v>
                </c:pt>
                <c:pt idx="194" formatCode="0.E+00">
                  <c:v>1.2249117340509739E-23</c:v>
                </c:pt>
                <c:pt idx="195" formatCode="0.E+00">
                  <c:v>8.5101050980466113E-24</c:v>
                </c:pt>
                <c:pt idx="196" formatCode="0.E+00">
                  <c:v>5.4685414496389855E-24</c:v>
                </c:pt>
                <c:pt idx="197" formatCode="0.E+00">
                  <c:v>3.7501851767278119E-24</c:v>
                </c:pt>
                <c:pt idx="198" formatCode="0.E+00">
                  <c:v>2.6054505891248419E-24</c:v>
                </c:pt>
                <c:pt idx="199" formatCode="0.E+00">
                  <c:v>1.7183723427451323E-24</c:v>
                </c:pt>
                <c:pt idx="200" formatCode="0.E+00">
                  <c:v>1.1333177918001533E-24</c:v>
                </c:pt>
                <c:pt idx="201" formatCode="0.E+00">
                  <c:v>7.9768377642352749E-25</c:v>
                </c:pt>
                <c:pt idx="202" formatCode="0.E+00">
                  <c:v>5.1929754324014347E-25</c:v>
                </c:pt>
                <c:pt idx="203" formatCode="0.E+00">
                  <c:v>3.3369742290918108E-25</c:v>
                </c:pt>
                <c:pt idx="204" formatCode="0.E+00">
                  <c:v>2.3183712433815758E-25</c:v>
                </c:pt>
                <c:pt idx="205" formatCode="0.E+00">
                  <c:v>1.6106942556764927E-25</c:v>
                </c:pt>
                <c:pt idx="206" formatCode="0.E+00">
                  <c:v>1.0623008830509443E-25</c:v>
                </c:pt>
                <c:pt idx="207" formatCode="0.E+00">
                  <c:v>7.4769864747659109E-26</c:v>
                </c:pt>
                <c:pt idx="208" formatCode="0.E+00">
                  <c:v>4.6812876914492546E-26</c:v>
                </c:pt>
                <c:pt idx="209" formatCode="0.E+00">
                  <c:v>3.2523364044096585E-26</c:v>
                </c:pt>
                <c:pt idx="210" formatCode="0.E+00">
                  <c:v>2.1450128242569713E-26</c:v>
                </c:pt>
                <c:pt idx="211" formatCode="0.E+00">
                  <c:v>1.5097635830920852E-26</c:v>
                </c:pt>
                <c:pt idx="212" formatCode="0.E+00">
                  <c:v>1.0219772453237261E-26</c:v>
                </c:pt>
                <c:pt idx="213" formatCode="0.E+00">
                  <c:v>6.6531411121762329E-27</c:v>
                </c:pt>
                <c:pt idx="214" formatCode="0.E+00">
                  <c:v>4.562553179369E-27</c:v>
                </c:pt>
                <c:pt idx="215" formatCode="0.E+00">
                  <c:v>2.9318687478123615E-27</c:v>
                </c:pt>
                <c:pt idx="216" formatCode="0.E+00">
                  <c:v>2.0369231907874939E-27</c:v>
                </c:pt>
                <c:pt idx="217" formatCode="0.E+00">
                  <c:v>1.3434115733974134E-27</c:v>
                </c:pt>
                <c:pt idx="218" formatCode="0.E+00">
                  <c:v>8.9761983761843016E-28</c:v>
                </c:pt>
                <c:pt idx="219" formatCode="0.E+00">
                  <c:v>6.2362364110609452E-28</c:v>
                </c:pt>
                <c:pt idx="220" formatCode="0.E+00">
                  <c:v>4.1129838409972418E-28</c:v>
                </c:pt>
                <c:pt idx="221" formatCode="0.E+00">
                  <c:v>2.7481495325714841E-28</c:v>
                </c:pt>
                <c:pt idx="222" formatCode="0.E+00">
                  <c:v>1.9092838036571622E-28</c:v>
                </c:pt>
                <c:pt idx="223" formatCode="0.E+00">
                  <c:v>1.2924173188801255E-28</c:v>
                </c:pt>
                <c:pt idx="224" formatCode="0.E+00">
                  <c:v>8.4137243149736295E-29</c:v>
                </c:pt>
                <c:pt idx="225" formatCode="0.E+00">
                  <c:v>5.8454561415308614E-29</c:v>
                </c:pt>
                <c:pt idx="226" formatCode="0.E+00">
                  <c:v>3.7077126361613412E-29</c:v>
                </c:pt>
                <c:pt idx="227" formatCode="0.E+00">
                  <c:v>2.4773617261539369E-29</c:v>
                </c:pt>
                <c:pt idx="228" formatCode="0.E+00">
                  <c:v>1.6989110000123915E-29</c:v>
                </c:pt>
                <c:pt idx="229" formatCode="0.E+00">
                  <c:v>1.1204824560450816E-29</c:v>
                </c:pt>
                <c:pt idx="230" formatCode="0.E+00">
                  <c:v>7.4866652942848372E-30</c:v>
                </c:pt>
                <c:pt idx="231" formatCode="0.E+00">
                  <c:v>5.269476476918581E-30</c:v>
                </c:pt>
                <c:pt idx="232" formatCode="0.E+00">
                  <c:v>3.3861333320714326E-30</c:v>
                </c:pt>
                <c:pt idx="233" formatCode="0.E+00">
                  <c:v>2.3525246538888566E-30</c:v>
                </c:pt>
                <c:pt idx="234" formatCode="0.E+00">
                  <c:v>1.8374038744390323E-30</c:v>
                </c:pt>
                <c:pt idx="235" formatCode="0.E+00">
                  <c:v>1.036697312577936E-30</c:v>
                </c:pt>
                <c:pt idx="236" formatCode="0.E+00">
                  <c:v>7.017529602701297E-31</c:v>
                </c:pt>
                <c:pt idx="237" formatCode="0.E+00">
                  <c:v>4.6888637162246163E-31</c:v>
                </c:pt>
                <c:pt idx="238" formatCode="0.E+00">
                  <c:v>3.1739486089546648E-31</c:v>
                </c:pt>
                <c:pt idx="239" formatCode="0.E+00">
                  <c:v>2.0662620498445606E-31</c:v>
                </c:pt>
                <c:pt idx="240" formatCode="0.E+00">
                  <c:v>1.4355407590169216E-31</c:v>
                </c:pt>
                <c:pt idx="241" formatCode="0.E+00">
                  <c:v>9.5917728306053328E-32</c:v>
                </c:pt>
                <c:pt idx="242" formatCode="0.E+00">
                  <c:v>6.3260601520533228E-32</c:v>
                </c:pt>
                <c:pt idx="243" formatCode="0.E+00">
                  <c:v>4.1722252761975344E-32</c:v>
                </c:pt>
                <c:pt idx="244" formatCode="0.E+00">
                  <c:v>2.8986640103237027E-32</c:v>
                </c:pt>
                <c:pt idx="245" formatCode="0.E+00">
                  <c:v>2.0138541158553222E-32</c:v>
                </c:pt>
                <c:pt idx="246" formatCode="0.E+00">
                  <c:v>1.3455857015506802E-32</c:v>
                </c:pt>
                <c:pt idx="247" formatCode="0.E+00">
                  <c:v>8.9907251273198162E-33</c:v>
                </c:pt>
                <c:pt idx="248" formatCode="0.E+00">
                  <c:v>5.9296512720278213E-33</c:v>
                </c:pt>
                <c:pt idx="249" formatCode="0.E+00">
                  <c:v>4.1196401436075491E-33</c:v>
                </c:pt>
                <c:pt idx="250" formatCode="0.E+00">
                  <c:v>2.7525970372577014E-33</c:v>
                </c:pt>
                <c:pt idx="251" formatCode="0.E+00">
                  <c:v>1.8154198123306469E-33</c:v>
                </c:pt>
                <c:pt idx="252" formatCode="0.E+00">
                  <c:v>1.2449682483781449E-33</c:v>
                </c:pt>
                <c:pt idx="253" formatCode="0.E+00">
                  <c:v>8.3184350877907625E-34</c:v>
                </c:pt>
                <c:pt idx="254" formatCode="0.E+00">
                  <c:v>5.5580824972789925E-34</c:v>
                </c:pt>
                <c:pt idx="255" formatCode="0.E+00">
                  <c:v>3.5254344928830926E-34</c:v>
                </c:pt>
                <c:pt idx="256" formatCode="0.E+00">
                  <c:v>2.4493044859235303E-34</c:v>
                </c:pt>
                <c:pt idx="257" formatCode="0.E+00">
                  <c:v>1.7016604554348134E-34</c:v>
                </c:pt>
                <c:pt idx="258" formatCode="0.E+00">
                  <c:v>1.1669550051992137E-34</c:v>
                </c:pt>
                <c:pt idx="259" formatCode="0.E+00">
                  <c:v>7.797178340706928E-35</c:v>
                </c:pt>
                <c:pt idx="260" formatCode="0.E+00">
                  <c:v>5.2097972763235618E-35</c:v>
                </c:pt>
                <c:pt idx="261" formatCode="0.E+00">
                  <c:v>3.5727450727680773E-35</c:v>
                </c:pt>
                <c:pt idx="262" formatCode="0.E+00">
                  <c:v>2.3871812001439639E-35</c:v>
                </c:pt>
                <c:pt idx="263" formatCode="0.E+00">
                  <c:v>1.5950295826468733E-35</c:v>
                </c:pt>
                <c:pt idx="264" formatCode="0.E+00">
                  <c:v>1.07969483258087E-35</c:v>
                </c:pt>
                <c:pt idx="265" formatCode="0.E+00">
                  <c:v>6.9380529111029925E-36</c:v>
                </c:pt>
                <c:pt idx="266" formatCode="0.E+00">
                  <c:v>4.8833365956111648E-36</c:v>
                </c:pt>
                <c:pt idx="267" formatCode="0.E+00">
                  <c:v>3.097450115746587E-36</c:v>
                </c:pt>
                <c:pt idx="268" formatCode="0.E+00">
                  <c:v>2.1519612628564438E-36</c:v>
                </c:pt>
                <c:pt idx="269" formatCode="0.E+00">
                  <c:v>1.4950805029247395E-36</c:v>
                </c:pt>
                <c:pt idx="270" formatCode="0.E+00">
                  <c:v>9.9895962252874225E-37</c:v>
                </c:pt>
                <c:pt idx="271" formatCode="0.E+00">
                  <c:v>6.3362980164191756E-37</c:v>
                </c:pt>
                <c:pt idx="272" formatCode="0.E+00">
                  <c:v>4.518180447869409E-37</c:v>
                </c:pt>
                <c:pt idx="273" formatCode="0.E+00">
                  <c:v>3.0584110384569147E-37</c:v>
                </c:pt>
                <c:pt idx="274" formatCode="0.E+00">
                  <c:v>2.0171132636969767E-37</c:v>
                </c:pt>
                <c:pt idx="275" formatCode="0.E+00">
                  <c:v>1.3654083856738669E-37</c:v>
                </c:pt>
                <c:pt idx="276" formatCode="0.E+00">
                  <c:v>9.2426146474867207E-38</c:v>
                </c:pt>
                <c:pt idx="277" formatCode="0.E+00">
                  <c:v>6.1755864124839534E-38</c:v>
                </c:pt>
                <c:pt idx="278" formatCode="0.E+00">
                  <c:v>4.1803291990677425E-38</c:v>
                </c:pt>
                <c:pt idx="279" formatCode="0.E+00">
                  <c:v>2.6862539574846785E-38</c:v>
                </c:pt>
                <c:pt idx="280" formatCode="0.E+00">
                  <c:v>1.8662816971012E-38</c:v>
                </c:pt>
                <c:pt idx="281" formatCode="0.E+00">
                  <c:v>1.2966039056844649E-38</c:v>
                </c:pt>
                <c:pt idx="282" formatCode="0.E+00">
                  <c:v>8.6634461867303826E-39</c:v>
                </c:pt>
                <c:pt idx="283" formatCode="0.E+00">
                  <c:v>5.7886066439659707E-39</c:v>
                </c:pt>
                <c:pt idx="284" formatCode="0.E+00">
                  <c:v>3.9183779093061727E-39</c:v>
                </c:pt>
                <c:pt idx="285" formatCode="0.E+00">
                  <c:v>2.6523974393981379E-39</c:v>
                </c:pt>
                <c:pt idx="286" formatCode="0.E+00">
                  <c:v>1.7722376418353114E-39</c:v>
                </c:pt>
                <c:pt idx="287" formatCode="0.E+00">
                  <c:v>1.1841461662135829E-39</c:v>
                </c:pt>
                <c:pt idx="288" formatCode="0.E+00">
                  <c:v>7.8097970089411557E-40</c:v>
                </c:pt>
                <c:pt idx="289" formatCode="0.E+00">
                  <c:v>5.3557580656388795E-40</c:v>
                </c:pt>
                <c:pt idx="290" formatCode="0.E+00">
                  <c:v>3.625377466935464E-40</c:v>
                </c:pt>
                <c:pt idx="291" formatCode="0.E+00">
                  <c:v>2.329645371016029E-40</c:v>
                </c:pt>
                <c:pt idx="292" formatCode="0.E+00">
                  <c:v>1.6185269842226408E-40</c:v>
                </c:pt>
                <c:pt idx="293" formatCode="0.E+00">
                  <c:v>1.1244756954206723E-40</c:v>
                </c:pt>
                <c:pt idx="294" formatCode="0.E+00">
                  <c:v>7.3204129671950444E-41</c:v>
                </c:pt>
                <c:pt idx="295" formatCode="0.E+00">
                  <c:v>5.0201510676879763E-41</c:v>
                </c:pt>
                <c:pt idx="296" formatCode="0.E+00">
                  <c:v>3.3982010274464244E-41</c:v>
                </c:pt>
                <c:pt idx="297" formatCode="0.E+00">
                  <c:v>2.2412148919751362E-41</c:v>
                </c:pt>
                <c:pt idx="298" formatCode="0.E+00">
                  <c:v>1.5369675704481653E-41</c:v>
                </c:pt>
                <c:pt idx="299" formatCode="0.E+00">
                  <c:v>1.0269470714187394E-41</c:v>
                </c:pt>
                <c:pt idx="300" formatCode="0.E+00">
                  <c:v>6.8616951181864754E-42</c:v>
                </c:pt>
                <c:pt idx="301" formatCode="0.E+00">
                  <c:v>4.6447644874129004E-42</c:v>
                </c:pt>
                <c:pt idx="302" formatCode="0.E+00">
                  <c:v>3.1440973071438687E-42</c:v>
                </c:pt>
                <c:pt idx="303" formatCode="0.E+00">
                  <c:v>2.0203776860242331E-42</c:v>
                </c:pt>
                <c:pt idx="304" formatCode="0.E+00">
                  <c:v>1.4036624817816815E-42</c:v>
                </c:pt>
                <c:pt idx="305" formatCode="0.E+00">
                  <c:v>9.7519804162883313E-43</c:v>
                </c:pt>
                <c:pt idx="306" formatCode="0.E+00">
                  <c:v>6.431721831259494E-43</c:v>
                </c:pt>
                <c:pt idx="307" formatCode="0.E+00">
                  <c:v>4.3537103645969542E-43</c:v>
                </c:pt>
                <c:pt idx="308" formatCode="0.E+00">
                  <c:v>2.9470792481531887E-43</c:v>
                </c:pt>
                <c:pt idx="309" formatCode="0.E+00">
                  <c:v>1.969133546680728E-43</c:v>
                </c:pt>
                <c:pt idx="310" formatCode="0.E+00">
                  <c:v>1.3329303344234318E-43</c:v>
                </c:pt>
                <c:pt idx="311" formatCode="0.E+00">
                  <c:v>8.6774667911616912E-44</c:v>
                </c:pt>
                <c:pt idx="312" formatCode="0.E+00">
                  <c:v>6.0286918905881901E-44</c:v>
                </c:pt>
                <c:pt idx="313" formatCode="0.E+00">
                  <c:v>4.0281575230114168E-44</c:v>
                </c:pt>
                <c:pt idx="314" formatCode="0.E+00">
                  <c:v>2.6566899823990267E-44</c:v>
                </c:pt>
                <c:pt idx="315" formatCode="0.E+00">
                  <c:v>1.7521662502668801E-44</c:v>
                </c:pt>
                <c:pt idx="316" formatCode="0.E+00">
                  <c:v>1.2173219118170897E-44</c:v>
                </c:pt>
                <c:pt idx="317" formatCode="0.E+00">
                  <c:v>8.1337120987522128E-45</c:v>
                </c:pt>
                <c:pt idx="318" formatCode="0.E+00">
                  <c:v>5.5778907091444134E-45</c:v>
                </c:pt>
                <c:pt idx="319" formatCode="0.E+00">
                  <c:v>3.7269482054064168E-45</c:v>
                </c:pt>
                <c:pt idx="320" formatCode="0.E+00">
                  <c:v>2.4262685340402296E-45</c:v>
                </c:pt>
                <c:pt idx="321" formatCode="0.E+00">
                  <c:v>1.7077249301598222E-45</c:v>
                </c:pt>
                <c:pt idx="322" formatCode="0.E+00">
                  <c:v>1.1410410665366223E-45</c:v>
                </c:pt>
                <c:pt idx="323" formatCode="0.E+00">
                  <c:v>7.624030618333735E-46</c:v>
                </c:pt>
                <c:pt idx="324" formatCode="0.E+00">
                  <c:v>5.1607986156553227E-46</c:v>
                </c:pt>
                <c:pt idx="325" formatCode="0.E+00">
                  <c:v>3.3162976035898836E-46</c:v>
                </c:pt>
                <c:pt idx="326" formatCode="0.E+00">
                  <c:v>2.3341703583194124E-46</c:v>
                </c:pt>
                <c:pt idx="327" formatCode="0.E+00">
                  <c:v>1.4805402218324797E-46</c:v>
                </c:pt>
                <c:pt idx="328" formatCode="0.E+00">
                  <c:v>1.028609044997127E-46</c:v>
                </c:pt>
                <c:pt idx="329" formatCode="0.E+00">
                  <c:v>7.1462872257559385E-47</c:v>
                </c:pt>
                <c:pt idx="330" formatCode="0.E+00">
                  <c:v>4.8374083300595359E-47</c:v>
                </c:pt>
                <c:pt idx="331" formatCode="0.E+00">
                  <c:v>3.3173703043553597E-47</c:v>
                </c:pt>
                <c:pt idx="332" formatCode="0.E+00">
                  <c:v>2.1879046201997083E-47</c:v>
                </c:pt>
                <c:pt idx="333" formatCode="0.E+00">
                  <c:v>1.4810191223471227E-47</c:v>
                </c:pt>
                <c:pt idx="334" formatCode="0.E+00">
                  <c:v>9.6415348344529882E-48</c:v>
                </c:pt>
                <c:pt idx="335" formatCode="0.E+00">
                  <c:v>6.6119167880601308E-48</c:v>
                </c:pt>
                <c:pt idx="336" formatCode="0.E+00">
                  <c:v>4.4756865121438375E-48</c:v>
                </c:pt>
                <c:pt idx="337" formatCode="0.E+00">
                  <c:v>2.9518486934149793E-48</c:v>
                </c:pt>
                <c:pt idx="338" formatCode="0.E+00">
                  <c:v>2.0243019671577944E-48</c:v>
                </c:pt>
                <c:pt idx="339" formatCode="0.E+00">
                  <c:v>1.4999235858930342E-46</c:v>
                </c:pt>
                <c:pt idx="340" formatCode="0.E+00">
                  <c:v>9.0373689028009131E-49</c:v>
                </c:pt>
                <c:pt idx="341" formatCode="0.E+00">
                  <c:v>6.2787347883674897E-49</c:v>
                </c:pt>
                <c:pt idx="342" formatCode="0.E+00">
                  <c:v>4.1952272950357082E-49</c:v>
                </c:pt>
                <c:pt idx="343" formatCode="0.E+00">
                  <c:v>2.8769790555186469E-49</c:v>
                </c:pt>
                <c:pt idx="344" formatCode="0.E+00">
                  <c:v>1.8974534617141953E-49</c:v>
                </c:pt>
                <c:pt idx="345" formatCode="0.E+00">
                  <c:v>1.2844092172107756E-49</c:v>
                </c:pt>
                <c:pt idx="346" formatCode="0.E+00">
                  <c:v>8.4710617228141662E-50</c:v>
                </c:pt>
                <c:pt idx="347" formatCode="0.E+00">
                  <c:v>5.7341642237245869E-50</c:v>
                </c:pt>
                <c:pt idx="348" formatCode="0.E+00">
                  <c:v>3.8815251760105542E-50</c:v>
                </c:pt>
                <c:pt idx="349" formatCode="0.E+00">
                  <c:v>2.5934970839884604E-50</c:v>
                </c:pt>
                <c:pt idx="350" formatCode="0.E+00">
                  <c:v>1.7555695708471602E-50</c:v>
                </c:pt>
                <c:pt idx="351" formatCode="0.E+00">
                  <c:v>1.1281182612076486E-50</c:v>
                </c:pt>
                <c:pt idx="352" formatCode="0.E+00">
                  <c:v>7.837630009594666E-51</c:v>
                </c:pt>
                <c:pt idx="353" formatCode="0.E+00">
                  <c:v>5.4452131730888501E-51</c:v>
                </c:pt>
                <c:pt idx="354" formatCode="0.E+00">
                  <c:v>4.8436702649077204E-51</c:v>
                </c:pt>
                <c:pt idx="356">
                  <c:v>5.0845901648737746</c:v>
                </c:pt>
                <c:pt idx="357">
                  <c:v>3.4418206323770155</c:v>
                </c:pt>
                <c:pt idx="358">
                  <c:v>2.3298100498430636</c:v>
                </c:pt>
                <c:pt idx="359">
                  <c:v>1.5566962203051484</c:v>
                </c:pt>
                <c:pt idx="360">
                  <c:v>1.0401290536434806</c:v>
                </c:pt>
                <c:pt idx="361">
                  <c:v>0.68599612141060495</c:v>
                </c:pt>
                <c:pt idx="362">
                  <c:v>0.47043850896963724</c:v>
                </c:pt>
                <c:pt idx="363">
                  <c:v>0.31844552145464283</c:v>
                </c:pt>
                <c:pt idx="364">
                  <c:v>0.20463114303092947</c:v>
                </c:pt>
                <c:pt idx="365">
                  <c:v>0.14216800158877049</c:v>
                </c:pt>
                <c:pt idx="366">
                  <c:v>9.7495161566055352E-2</c:v>
                </c:pt>
                <c:pt idx="367">
                  <c:v>6.4300965785288752E-2</c:v>
                </c:pt>
                <c:pt idx="368">
                  <c:v>4.3526102113496445E-2</c:v>
                </c:pt>
                <c:pt idx="369">
                  <c:v>2.946334541102583E-2</c:v>
                </c:pt>
                <c:pt idx="370">
                  <c:v>1.9686359599134892E-2</c:v>
                </c:pt>
                <c:pt idx="371">
                  <c:v>1.332593511917354E-2</c:v>
                </c:pt>
                <c:pt idx="372">
                  <c:v>8.6752740538251841E-3</c:v>
                </c:pt>
                <c:pt idx="373">
                  <c:v>6.0271684808055875E-3</c:v>
                </c:pt>
                <c:pt idx="374" formatCode="0.E+00">
                  <c:v>4.0271396347716752E-3</c:v>
                </c:pt>
                <c:pt idx="375" formatCode="0.E+00">
                  <c:v>2.6560186547574453E-3</c:v>
                </c:pt>
                <c:pt idx="376" formatCode="0.E+00">
                  <c:v>1.7517234896722174E-3</c:v>
                </c:pt>
                <c:pt idx="377" formatCode="0.E+00">
                  <c:v>1.2170143027797346E-3</c:v>
                </c:pt>
                <c:pt idx="378" formatCode="0.E+00">
                  <c:v>8.4552374955455399E-4</c:v>
                </c:pt>
                <c:pt idx="379" formatCode="0.E+00">
                  <c:v>5.6494890010388326E-4</c:v>
                </c:pt>
                <c:pt idx="380" formatCode="0.E+00">
                  <c:v>3.7747876378012237E-4</c:v>
                </c:pt>
                <c:pt idx="381" formatCode="0.E+00">
                  <c:v>2.4895849891026377E-4</c:v>
                </c:pt>
                <c:pt idx="382" formatCode="0.E+00">
                  <c:v>1.7296454363871025E-4</c:v>
                </c:pt>
                <c:pt idx="383" formatCode="0.E+00">
                  <c:v>1.1556875692390536E-4</c:v>
                </c:pt>
                <c:pt idx="384" formatCode="0.E+00">
                  <c:v>7.622104077213701E-5</c:v>
                </c:pt>
                <c:pt idx="385" formatCode="0.E+00">
                  <c:v>5.2270430770403092E-5</c:v>
                </c:pt>
                <c:pt idx="386" formatCode="0.E+00">
                  <c:v>3.4925242948235059E-5</c:v>
                </c:pt>
                <c:pt idx="387" formatCode="0.E+00">
                  <c:v>2.3335805292117582E-5</c:v>
                </c:pt>
                <c:pt idx="388" formatCode="0.E+00">
                  <c:v>1.4801660993033196E-5</c:v>
                </c:pt>
                <c:pt idx="389" formatCode="0.E+00">
                  <c:v>1.0283491224285066E-5</c:v>
                </c:pt>
                <c:pt idx="390" formatCode="0.E+00">
                  <c:v>7.1444814071692481E-6</c:v>
                </c:pt>
                <c:pt idx="391" formatCode="0.E+00">
                  <c:v>4.8995017255181187E-6</c:v>
                </c:pt>
                <c:pt idx="392" formatCode="0.E+00">
                  <c:v>3.3599523590706943E-6</c:v>
                </c:pt>
                <c:pt idx="393" formatCode="0.E+00">
                  <c:v>2.2743924246135287E-6</c:v>
                </c:pt>
                <c:pt idx="394" formatCode="0.E+00">
                  <c:v>1.5196681339429492E-6</c:v>
                </c:pt>
                <c:pt idx="395" formatCode="0.E+00">
                  <c:v>1.0153882031655417E-6</c:v>
                </c:pt>
                <c:pt idx="396" formatCode="0.E+00">
                  <c:v>7.0544350944195492E-7</c:v>
                </c:pt>
                <c:pt idx="397" formatCode="0.E+00">
                  <c:v>4.8377502785550155E-7</c:v>
                </c:pt>
                <c:pt idx="398" formatCode="0.E+00">
                  <c:v>3.232412691289601E-7</c:v>
                </c:pt>
                <c:pt idx="399" formatCode="0.E+00">
                  <c:v>2.1318725414463213E-7</c:v>
                </c:pt>
                <c:pt idx="400" formatCode="0.E+00">
                  <c:v>1.5005148176606144E-7</c:v>
                </c:pt>
                <c:pt idx="401" formatCode="0.E+00">
                  <c:v>9.3946158261196721E-8</c:v>
                </c:pt>
                <c:pt idx="402" formatCode="0.E+00">
                  <c:v>6.5269329873791263E-8</c:v>
                </c:pt>
                <c:pt idx="403" formatCode="0.E+00">
                  <c:v>4.3047068999417943E-8</c:v>
                </c:pt>
                <c:pt idx="404" formatCode="0.E+00">
                  <c:v>2.9139082097333952E-8</c:v>
                </c:pt>
                <c:pt idx="405" formatCode="0.E+00">
                  <c:v>1.9982833585743464E-8</c:v>
                </c:pt>
                <c:pt idx="406" formatCode="0.E+00">
                  <c:v>1.3179274520402267E-8</c:v>
                </c:pt>
                <c:pt idx="407" formatCode="0.E+00">
                  <c:v>8.8059225401899793E-9</c:v>
                </c:pt>
                <c:pt idx="408" formatCode="0.E+00">
                  <c:v>5.883804276463223E-9</c:v>
                </c:pt>
                <c:pt idx="409" formatCode="0.E+00">
                  <c:v>3.732036463253527E-9</c:v>
                </c:pt>
                <c:pt idx="410" formatCode="0.E+00">
                  <c:v>2.5928417247661242E-9</c:v>
                </c:pt>
                <c:pt idx="411" formatCode="0.E+00">
                  <c:v>1.8013833133418257E-9</c:v>
                </c:pt>
                <c:pt idx="412" formatCode="0.E+00">
                  <c:v>1.3013167981992392E-9</c:v>
                </c:pt>
                <c:pt idx="413" formatCode="0.E+00">
                  <c:v>8.2541184460391448E-10</c:v>
                </c:pt>
                <c:pt idx="414" formatCode="0.E+00">
                  <c:v>5.5151084045524103E-10</c:v>
                </c:pt>
                <c:pt idx="415" formatCode="0.E+00">
                  <c:v>3.6849993022041486E-10</c:v>
                </c:pt>
                <c:pt idx="416" formatCode="0.E+00">
                  <c:v>2.5601625387548805E-10</c:v>
                </c:pt>
                <c:pt idx="417" formatCode="0.E+00">
                  <c:v>1.6666831593738753E-10</c:v>
                </c:pt>
                <c:pt idx="418" formatCode="0.E+00">
                  <c:v>1.1281980060453312E-10</c:v>
                </c:pt>
                <c:pt idx="419" formatCode="0.E+00">
                  <c:v>7.7368919622331612E-11</c:v>
                </c:pt>
                <c:pt idx="420" formatCode="0.E+00">
                  <c:v>5.0367690895205743E-11</c:v>
                </c:pt>
                <c:pt idx="421" formatCode="0.E+00">
                  <c:v>3.4094499675886882E-11</c:v>
                </c:pt>
                <c:pt idx="422" formatCode="0.E+00">
                  <c:v>2.2780732181245231E-11</c:v>
                </c:pt>
                <c:pt idx="423" formatCode="0.E+00">
                  <c:v>1.5221275092669942E-11</c:v>
                </c:pt>
                <c:pt idx="424" formatCode="0.E+00">
                  <c:v>1.0853729944067365E-11</c:v>
                </c:pt>
                <c:pt idx="425" formatCode="0.E+00">
                  <c:v>6.8844091357020753E-12</c:v>
                </c:pt>
                <c:pt idx="426" formatCode="0.E+00">
                  <c:v>4.7211508459799204E-12</c:v>
                </c:pt>
                <c:pt idx="427" formatCode="0.E+00">
                  <c:v>3.1958041579269241E-12</c:v>
                </c:pt>
                <c:pt idx="428" formatCode="0.E+00">
                  <c:v>2.2493612540538897E-12</c:v>
                </c:pt>
                <c:pt idx="429" formatCode="0.E+00">
                  <c:v>1.4643494171674724E-12</c:v>
                </c:pt>
                <c:pt idx="430" formatCode="0.E+00">
                  <c:v>9.7842620391486563E-13</c:v>
                </c:pt>
                <c:pt idx="431" formatCode="0.E+00">
                  <c:v>6.5374959369944291E-13</c:v>
                </c:pt>
                <c:pt idx="432" formatCode="0.E+00">
                  <c:v>4.368122292229398E-13</c:v>
                </c:pt>
                <c:pt idx="433" formatCode="0.E+00">
                  <c:v>2.9955460009422498E-13</c:v>
                </c:pt>
                <c:pt idx="434" formatCode="0.E+00">
                  <c:v>1.9756518971902285E-13</c:v>
                </c:pt>
                <c:pt idx="435" formatCode="0.E+00">
                  <c:v>1.337342684789022E-13</c:v>
                </c:pt>
                <c:pt idx="436" formatCode="0.E+00">
                  <c:v>9.29122195769968E-14</c:v>
                </c:pt>
                <c:pt idx="437" formatCode="0.E+00">
                  <c:v>6.0486484480919791E-14</c:v>
                </c:pt>
                <c:pt idx="438" formatCode="0.E+00">
                  <c:v>4.148007646676895E-14</c:v>
                </c:pt>
                <c:pt idx="439" formatCode="0.E+00">
                  <c:v>4.0414917850206648E-14</c:v>
                </c:pt>
              </c:numCache>
            </c:numRef>
          </c:val>
          <c:smooth val="0"/>
        </c:ser>
        <c:dLbls>
          <c:showLegendKey val="0"/>
          <c:showVal val="0"/>
          <c:showCatName val="0"/>
          <c:showSerName val="0"/>
          <c:showPercent val="0"/>
          <c:showBubbleSize val="0"/>
        </c:dLbls>
        <c:marker val="1"/>
        <c:smooth val="0"/>
        <c:axId val="231560320"/>
        <c:axId val="231561472"/>
      </c:lineChart>
      <c:dateAx>
        <c:axId val="231560320"/>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1561472"/>
        <c:crossesAt val="0.30000000000000004"/>
        <c:auto val="0"/>
        <c:lblOffset val="100"/>
        <c:baseTimeUnit val="days"/>
        <c:majorUnit val="12"/>
        <c:majorTimeUnit val="months"/>
        <c:minorUnit val="6"/>
      </c:dateAx>
      <c:valAx>
        <c:axId val="231561472"/>
        <c:scaling>
          <c:logBase val="10"/>
          <c:orientation val="minMax"/>
          <c:max val="30"/>
          <c:min val="0.30000000000000004"/>
        </c:scaling>
        <c:delete val="0"/>
        <c:axPos val="l"/>
        <c:minorGridlines>
          <c:spPr>
            <a:ln>
              <a:solidFill>
                <a:schemeClr val="bg1">
                  <a:lumMod val="85000"/>
                </a:schemeClr>
              </a:solidFill>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1560320"/>
        <c:crosses val="autoZero"/>
        <c:crossBetween val="midCat"/>
      </c:valAx>
      <c:spPr>
        <a:solidFill>
          <a:srgbClr val="FFFFFF"/>
        </a:solidFill>
        <a:ln w="12700">
          <a:solidFill>
            <a:srgbClr val="808080"/>
          </a:solidFill>
          <a:prstDash val="solid"/>
        </a:ln>
      </c:spPr>
    </c:plotArea>
    <c:legend>
      <c:legendPos val="r"/>
      <c:layout>
        <c:manualLayout>
          <c:xMode val="edge"/>
          <c:yMode val="edge"/>
          <c:x val="0.36372756678911972"/>
          <c:y val="9.1857705796729982E-3"/>
          <c:w val="0.48890149176711284"/>
          <c:h val="0.14855722866544102"/>
        </c:manualLayout>
      </c:layout>
      <c:overlay val="0"/>
      <c:spPr>
        <a:solidFill>
          <a:srgbClr val="FFFFFF"/>
        </a:solidFill>
        <a:ln w="3175">
          <a:noFill/>
          <a:prstDash val="solid"/>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oddHeader>&amp;A</c:oddHeader>
      <c:oddFooter>- &amp;P -</c:oddFooter>
    </c:headerFooter>
    <c:pageMargins b="1" l="0.75" r="0.75" t="1" header="0.5" footer="0.5"/>
    <c:pageSetup paperSize="9" orientation="landscape" horizontalDpi="180" verticalDpi="18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5"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浮遊じん(寄磯</a:t>
            </a:r>
            <a:r>
              <a:rPr lang="en-US" altLang="ja-JP" sz="1200" b="0" i="0" u="none" strike="noStrike" baseline="0">
                <a:solidFill>
                  <a:srgbClr val="000000"/>
                </a:solidFill>
                <a:latin typeface="Meiryo UI"/>
                <a:ea typeface="Meiryo UI"/>
              </a:rPr>
              <a:t>MS</a:t>
            </a:r>
            <a:r>
              <a:rPr lang="ja-JP" altLang="en-US" sz="1200" b="0" i="0" u="none" strike="noStrike" baseline="0">
                <a:solidFill>
                  <a:srgbClr val="000000"/>
                </a:solidFill>
                <a:latin typeface="Meiryo UI"/>
                <a:ea typeface="Meiryo UI"/>
              </a:rPr>
              <a:t>←鮫浦)</a:t>
            </a:r>
          </a:p>
        </c:rich>
      </c:tx>
      <c:layout>
        <c:manualLayout>
          <c:xMode val="edge"/>
          <c:yMode val="edge"/>
          <c:x val="0.17964823882376046"/>
          <c:y val="4.5436021053203943E-5"/>
        </c:manualLayout>
      </c:layout>
      <c:overlay val="0"/>
      <c:spPr>
        <a:solidFill>
          <a:srgbClr val="FFFFFF"/>
        </a:solidFill>
        <a:ln w="25400">
          <a:noFill/>
        </a:ln>
      </c:spPr>
    </c:title>
    <c:autoTitleDeleted val="0"/>
    <c:plotArea>
      <c:layout>
        <c:manualLayout>
          <c:layoutTarget val="inner"/>
          <c:xMode val="edge"/>
          <c:yMode val="edge"/>
          <c:x val="5.38901192177366E-2"/>
          <c:y val="2.3205320523381343E-2"/>
          <c:w val="0.93867715945287611"/>
          <c:h val="0.8786272078524543"/>
        </c:manualLayout>
      </c:layout>
      <c:lineChart>
        <c:grouping val="standard"/>
        <c:varyColors val="0"/>
        <c:ser>
          <c:idx val="0"/>
          <c:order val="0"/>
          <c:tx>
            <c:strRef>
              <c:f>浮遊塵!$V$233</c:f>
              <c:strCache>
                <c:ptCount val="1"/>
                <c:pt idx="0">
                  <c:v>Cs-137</c:v>
                </c:pt>
              </c:strCache>
            </c:strRef>
          </c:tx>
          <c:spPr>
            <a:ln w="0">
              <a:solidFill>
                <a:srgbClr val="FF0000"/>
              </a:solidFill>
              <a:prstDash val="sysDash"/>
            </a:ln>
          </c:spPr>
          <c:marker>
            <c:symbol val="triangle"/>
            <c:size val="4"/>
            <c:spPr>
              <a:solidFill>
                <a:srgbClr val="FF0000"/>
              </a:solidFill>
              <a:ln w="0">
                <a:solidFill>
                  <a:srgbClr val="FF0000"/>
                </a:solidFill>
                <a:prstDash val="solid"/>
              </a:ln>
            </c:spPr>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浮遊塵!$W$235:$W$722</c:f>
              <c:numCache>
                <c:formatCode>.0000</c:formatCode>
                <c:ptCount val="488"/>
                <c:pt idx="0">
                  <c:v>1.1000000000000001E-3</c:v>
                </c:pt>
                <c:pt idx="1">
                  <c:v>1.0977807435965359E-3</c:v>
                </c:pt>
                <c:pt idx="2">
                  <c:v>1.0959117290084103E-3</c:v>
                </c:pt>
                <c:pt idx="3">
                  <c:v>1.0937007207154706E-3</c:v>
                </c:pt>
                <c:pt idx="4">
                  <c:v>7.407407407407407E-2</c:v>
                </c:pt>
                <c:pt idx="5">
                  <c:v>1.0894983349134448E-3</c:v>
                </c:pt>
                <c:pt idx="6">
                  <c:v>7.407407407407407E-2</c:v>
                </c:pt>
                <c:pt idx="7">
                  <c:v>7.407407407407407E-2</c:v>
                </c:pt>
                <c:pt idx="8">
                  <c:v>7.407407407407407E-2</c:v>
                </c:pt>
                <c:pt idx="9">
                  <c:v>1.0812101762564699E-3</c:v>
                </c:pt>
                <c:pt idx="10">
                  <c:v>1.0790288284317903E-3</c:v>
                </c:pt>
                <c:pt idx="11">
                  <c:v>1.0769878119089636E-3</c:v>
                </c:pt>
                <c:pt idx="12">
                  <c:v>1.0748149827289346E-3</c:v>
                </c:pt>
                <c:pt idx="13">
                  <c:v>1.0728496430260171E-3</c:v>
                </c:pt>
                <c:pt idx="14">
                  <c:v>1.0710230746102587E-3</c:v>
                </c:pt>
                <c:pt idx="15">
                  <c:v>1.0686599284058381E-3</c:v>
                </c:pt>
                <c:pt idx="16">
                  <c:v>1.0667058434517182E-3</c:v>
                </c:pt>
                <c:pt idx="17">
                  <c:v>1.0646881362374959E-3</c:v>
                </c:pt>
                <c:pt idx="18">
                  <c:v>1.0628083863638467E-3</c:v>
                </c:pt>
                <c:pt idx="19">
                  <c:v>1.0606641642573983E-3</c:v>
                </c:pt>
                <c:pt idx="20">
                  <c:v>1.0585910744910548E-3</c:v>
                </c:pt>
                <c:pt idx="21">
                  <c:v>1.0566554008157873E-3</c:v>
                </c:pt>
                <c:pt idx="22">
                  <c:v>1.0545235923935007E-3</c:v>
                </c:pt>
                <c:pt idx="23">
                  <c:v>1.0525289282853011E-3</c:v>
                </c:pt>
                <c:pt idx="24">
                  <c:v>1.0504054450453661E-3</c:v>
                </c:pt>
                <c:pt idx="25">
                  <c:v>1.0484185705407058E-3</c:v>
                </c:pt>
                <c:pt idx="26">
                  <c:v>1.0466335969799721E-3</c:v>
                </c:pt>
                <c:pt idx="27">
                  <c:v>1.0443242646502066E-3</c:v>
                </c:pt>
                <c:pt idx="28">
                  <c:v>1.0424146783744122E-3</c:v>
                </c:pt>
                <c:pt idx="29">
                  <c:v>1.0404429186529492E-3</c:v>
                </c:pt>
                <c:pt idx="30">
                  <c:v>1.0386059746894439E-3</c:v>
                </c:pt>
                <c:pt idx="31">
                  <c:v>1.0363143548120018E-3</c:v>
                </c:pt>
                <c:pt idx="32">
                  <c:v>1.0344846999945801E-3</c:v>
                </c:pt>
                <c:pt idx="33">
                  <c:v>1.0323976210902634E-3</c:v>
                </c:pt>
                <c:pt idx="34">
                  <c:v>1.0303797788597038E-3</c:v>
                </c:pt>
                <c:pt idx="35">
                  <c:v>1.0285606017756362E-3</c:v>
                </c:pt>
                <c:pt idx="36">
                  <c:v>1.0264206945587062E-3</c:v>
                </c:pt>
                <c:pt idx="37">
                  <c:v>1.0244791879540957E-3</c:v>
                </c:pt>
                <c:pt idx="38">
                  <c:v>1.0227349721271318E-3</c:v>
                </c:pt>
                <c:pt idx="39">
                  <c:v>1.0205427758146644E-3</c:v>
                </c:pt>
                <c:pt idx="40">
                  <c:v>1.0186766748874687E-3</c:v>
                </c:pt>
                <c:pt idx="41">
                  <c:v>1.0168139861961468E-3</c:v>
                </c:pt>
                <c:pt idx="42">
                  <c:v>1.014762558059785E-3</c:v>
                </c:pt>
                <c:pt idx="43">
                  <c:v>1.012779183920003E-3</c:v>
                </c:pt>
                <c:pt idx="44">
                  <c:v>1.0109910813966331E-3</c:v>
                </c:pt>
                <c:pt idx="45">
                  <c:v>1.0088877273428246E-3</c:v>
                </c:pt>
                <c:pt idx="46">
                  <c:v>1.0069793848899392E-3</c:v>
                </c:pt>
                <c:pt idx="47">
                  <c:v>1.0050112231210389E-3</c:v>
                </c:pt>
                <c:pt idx="48">
                  <c:v>1.0030469081645033E-3</c:v>
                </c:pt>
                <c:pt idx="49">
                  <c:v>1.0012127990906797E-3</c:v>
                </c:pt>
                <c:pt idx="50">
                  <c:v>9.9944511748652708E-4</c:v>
                </c:pt>
                <c:pt idx="51">
                  <c:v>9.9730284215540145E-4</c:v>
                </c:pt>
                <c:pt idx="52">
                  <c:v>9.9547923632275462E-4</c:v>
                </c:pt>
                <c:pt idx="53">
                  <c:v>9.93533551829046E-4</c:v>
                </c:pt>
                <c:pt idx="55">
                  <c:v>1.099583547958939E-3</c:v>
                </c:pt>
                <c:pt idx="56">
                  <c:v>5.2962962962962958</c:v>
                </c:pt>
                <c:pt idx="57">
                  <c:v>8.5185185185185183E-2</c:v>
                </c:pt>
                <c:pt idx="58">
                  <c:v>1.0934246585081113E-3</c:v>
                </c:pt>
                <c:pt idx="59">
                  <c:v>1.0910809413480762E-3</c:v>
                </c:pt>
                <c:pt idx="60">
                  <c:v>1.0890858587268015E-3</c:v>
                </c:pt>
                <c:pt idx="61">
                  <c:v>1.0870258190189945E-3</c:v>
                </c:pt>
                <c:pt idx="62">
                  <c:v>1.0849012048601511E-3</c:v>
                </c:pt>
                <c:pt idx="63">
                  <c:v>1.0831908315145564E-3</c:v>
                </c:pt>
                <c:pt idx="64">
                  <c:v>1.0808690502014503E-3</c:v>
                </c:pt>
                <c:pt idx="65">
                  <c:v>1.0788926404079972E-3</c:v>
                </c:pt>
                <c:pt idx="66">
                  <c:v>1.076783922712817E-3</c:v>
                </c:pt>
                <c:pt idx="67">
                  <c:v>1.0746793265494295E-3</c:v>
                </c:pt>
                <c:pt idx="68">
                  <c:v>1.0724434699136626E-3</c:v>
                </c:pt>
                <c:pt idx="69">
                  <c:v>1.0705500276854151E-3</c:v>
                </c:pt>
                <c:pt idx="70">
                  <c:v>1.0685250490773887E-3</c:v>
                </c:pt>
                <c:pt idx="71">
                  <c:v>1.0663692935706367E-3</c:v>
                </c:pt>
                <c:pt idx="72">
                  <c:v>1.0643522229509613E-3</c:v>
                </c:pt>
                <c:pt idx="73">
                  <c:v>1.0623389676829745E-3</c:v>
                </c:pt>
                <c:pt idx="74">
                  <c:v>1.0602626044791388E-3</c:v>
                </c:pt>
                <c:pt idx="75">
                  <c:v>1.0585910744910548E-3</c:v>
                </c:pt>
                <c:pt idx="76">
                  <c:v>1.0563220218888117E-3</c:v>
                </c:pt>
                <c:pt idx="77">
                  <c:v>1.0541908860604509E-3</c:v>
                </c:pt>
                <c:pt idx="78">
                  <c:v>1.0523296695056417E-3</c:v>
                </c:pt>
                <c:pt idx="79">
                  <c:v>1.0502728696794696E-3</c:v>
                </c:pt>
                <c:pt idx="80">
                  <c:v>1.0480877903660164E-3</c:v>
                </c:pt>
                <c:pt idx="81">
                  <c:v>1.046105299777124E-3</c:v>
                </c:pt>
                <c:pt idx="82">
                  <c:v>1.0441924568114775E-3</c:v>
                </c:pt>
                <c:pt idx="83">
                  <c:v>1.0420200277194657E-3</c:v>
                </c:pt>
                <c:pt idx="84">
                  <c:v>1.04011465482774E-3</c:v>
                </c:pt>
                <c:pt idx="85">
                  <c:v>1.038016217456773E-3</c:v>
                </c:pt>
                <c:pt idx="86">
                  <c:v>1.0359873935648915E-3</c:v>
                </c:pt>
                <c:pt idx="87">
                  <c:v>1.0342888572454092E-3</c:v>
                </c:pt>
                <c:pt idx="88">
                  <c:v>1.0319416341638841E-3</c:v>
                </c:pt>
                <c:pt idx="89">
                  <c:v>1.0301847132308136E-3</c:v>
                </c:pt>
                <c:pt idx="90">
                  <c:v>1.0281711961738502E-3</c:v>
                </c:pt>
                <c:pt idx="91">
                  <c:v>1.0263559184316489E-3</c:v>
                </c:pt>
                <c:pt idx="92">
                  <c:v>1.0242852393914554E-3</c:v>
                </c:pt>
                <c:pt idx="93">
                  <c:v>1.0222832529765702E-3</c:v>
                </c:pt>
                <c:pt idx="94">
                  <c:v>1.0202851794850107E-3</c:v>
                </c:pt>
                <c:pt idx="95">
                  <c:v>1.018355278397613E-3</c:v>
                </c:pt>
                <c:pt idx="96">
                  <c:v>1.0163648822125722E-3</c:v>
                </c:pt>
                <c:pt idx="97">
                  <c:v>1.0144423964891542E-3</c:v>
                </c:pt>
                <c:pt idx="98">
                  <c:v>1.0124596481116987E-3</c:v>
                </c:pt>
                <c:pt idx="99">
                  <c:v>1.0107358960207212E-3</c:v>
                </c:pt>
                <c:pt idx="100">
                  <c:v>1.0085057697489578E-3</c:v>
                </c:pt>
                <c:pt idx="101">
                  <c:v>1.0067887492903056E-3</c:v>
                </c:pt>
                <c:pt idx="102">
                  <c:v>1.0048209601225774E-3</c:v>
                </c:pt>
                <c:pt idx="103">
                  <c:v>1.0027304429274051E-3</c:v>
                </c:pt>
                <c:pt idx="104">
                  <c:v>1.000960081861809E-3</c:v>
                </c:pt>
                <c:pt idx="105">
                  <c:v>9.9906673479643079E-4</c:v>
                </c:pt>
                <c:pt idx="106">
                  <c:v>9.9705111184308069E-4</c:v>
                </c:pt>
                <c:pt idx="107">
                  <c:v>9.95102355086572E-4</c:v>
                </c:pt>
                <c:pt idx="108">
                  <c:v>9.9334546171791658E-4</c:v>
                </c:pt>
                <c:pt idx="109">
                  <c:v>9.9127881915085235E-4</c:v>
                </c:pt>
                <c:pt idx="110">
                  <c:v>9.8940378449440545E-4</c:v>
                </c:pt>
                <c:pt idx="111">
                  <c:v>9.8771928591164806E-4</c:v>
                </c:pt>
                <c:pt idx="112">
                  <c:v>9.8560214448660706E-4</c:v>
                </c:pt>
                <c:pt idx="113">
                  <c:v>9.837999338206168E-4</c:v>
                </c:pt>
                <c:pt idx="114">
                  <c:v>9.8200101856474992E-4</c:v>
                </c:pt>
                <c:pt idx="115">
                  <c:v>9.8001982579324232E-4</c:v>
                </c:pt>
                <c:pt idx="116">
                  <c:v>9.7810435703307372E-4</c:v>
                </c:pt>
                <c:pt idx="117">
                  <c:v>9.7637747431599377E-4</c:v>
                </c:pt>
                <c:pt idx="118">
                  <c:v>9.743461334303622E-4</c:v>
                </c:pt>
                <c:pt idx="119">
                  <c:v>9.7250312747455879E-4</c:v>
                </c:pt>
                <c:pt idx="120">
                  <c:v>9.7047984711812955E-4</c:v>
                </c:pt>
                <c:pt idx="122">
                  <c:v>9.6693397401543093E-4</c:v>
                </c:pt>
                <c:pt idx="123">
                  <c:v>9.6528773116253807E-4</c:v>
                </c:pt>
                <c:pt idx="124">
                  <c:v>9.6291477171140034E-4</c:v>
                </c:pt>
                <c:pt idx="125">
                  <c:v>9.6121470682023315E-4</c:v>
                </c:pt>
                <c:pt idx="126">
                  <c:v>9.5951764346224335E-4</c:v>
                </c:pt>
                <c:pt idx="127">
                  <c:v>9.5764224663606701E-4</c:v>
                </c:pt>
                <c:pt idx="128">
                  <c:v>9.5589116169703266E-4</c:v>
                </c:pt>
                <c:pt idx="129">
                  <c:v>9.5402285290351421E-4</c:v>
                </c:pt>
                <c:pt idx="130">
                  <c:v>9.5209810624409823E-4</c:v>
                </c:pt>
                <c:pt idx="131">
                  <c:v>9.5023721105491155E-4</c:v>
                </c:pt>
                <c:pt idx="132">
                  <c:v>9.484398078741399E-4</c:v>
                </c:pt>
                <c:pt idx="133">
                  <c:v>9.4670554994119788E-4</c:v>
                </c:pt>
                <c:pt idx="134">
                  <c:v>9.4479556598310501E-4</c:v>
                </c:pt>
                <c:pt idx="135">
                  <c:v>9.4336560723617231E-4</c:v>
                </c:pt>
                <c:pt idx="136">
                  <c:v>9.4122472607699697E-4</c:v>
                </c:pt>
                <c:pt idx="137">
                  <c:v>9.3932579971295577E-4</c:v>
                </c:pt>
                <c:pt idx="138">
                  <c:v>9.3760820708741973E-4</c:v>
                </c:pt>
                <c:pt idx="139">
                  <c:v>9.3583469205966616E-4</c:v>
                </c:pt>
                <c:pt idx="140">
                  <c:v>9.3400558404557938E-4</c:v>
                </c:pt>
                <c:pt idx="141">
                  <c:v>9.322388834911374E-4</c:v>
                </c:pt>
                <c:pt idx="142">
                  <c:v>9.305929781186534E-4</c:v>
                </c:pt>
                <c:pt idx="143">
                  <c:v>9.2859828491793418E-4</c:v>
                </c:pt>
                <c:pt idx="144">
                  <c:v>9.2684181243763884E-4</c:v>
                </c:pt>
                <c:pt idx="145">
                  <c:v>9.2520543581191674E-4</c:v>
                </c:pt>
                <c:pt idx="146">
                  <c:v>9.2328055769990401E-4</c:v>
                </c:pt>
                <c:pt idx="147">
                  <c:v>9.2170863649310597E-4</c:v>
                </c:pt>
                <c:pt idx="148">
                  <c:v>9.1967494336590329E-4</c:v>
                </c:pt>
                <c:pt idx="149">
                  <c:v>9.1805122013677092E-4</c:v>
                </c:pt>
                <c:pt idx="150">
                  <c:v>9.1625687028167155E-4</c:v>
                </c:pt>
                <c:pt idx="151">
                  <c:v>9.146391817985174E-4</c:v>
                </c:pt>
                <c:pt idx="152">
                  <c:v>9.127362866432503E-4</c:v>
                </c:pt>
                <c:pt idx="153">
                  <c:v>9.1100981762505951E-4</c:v>
                </c:pt>
                <c:pt idx="154">
                  <c:v>9.0934400183992738E-4</c:v>
                </c:pt>
                <c:pt idx="155">
                  <c:v>9.0745212323904592E-4</c:v>
                </c:pt>
                <c:pt idx="156">
                  <c:v>9.0573564937995873E-4</c:v>
                </c:pt>
                <c:pt idx="157">
                  <c:v>9.0396537055937025E-4</c:v>
                </c:pt>
                <c:pt idx="158">
                  <c:v>9.0225549200120781E-4</c:v>
                </c:pt>
                <c:pt idx="159">
                  <c:v>9.0071936678986369E-4</c:v>
                </c:pt>
                <c:pt idx="160">
                  <c:v>8.9878870662055512E-4</c:v>
                </c:pt>
                <c:pt idx="161">
                  <c:v>8.9714523759747697E-4</c:v>
                </c:pt>
                <c:pt idx="162">
                  <c:v>8.9539174891212182E-4</c:v>
                </c:pt>
                <c:pt idx="163">
                  <c:v>8.9381089864282886E-4</c:v>
                </c:pt>
                <c:pt idx="164">
                  <c:v>8.9195133646508809E-4</c:v>
                </c:pt>
                <c:pt idx="165">
                  <c:v>8.9026418282533938E-4</c:v>
                </c:pt>
                <c:pt idx="166">
                  <c:v>8.8852414330203801E-4</c:v>
                </c:pt>
                <c:pt idx="167">
                  <c:v>8.8678750472151425E-4</c:v>
                </c:pt>
                <c:pt idx="168">
                  <c:v>8.8511011862979787E-4</c:v>
                </c:pt>
                <c:pt idx="169">
                  <c:v>8.8338015283020554E-4</c:v>
                </c:pt>
                <c:pt idx="170">
                  <c:v>8.8165356828409235E-4</c:v>
                </c:pt>
                <c:pt idx="171">
                  <c:v>8.802080674833743E-4</c:v>
                </c:pt>
                <c:pt idx="172">
                  <c:v>8.782659427961629E-4</c:v>
                </c:pt>
                <c:pt idx="173">
                  <c:v>8.7671532882873803E-4</c:v>
                </c:pt>
                <c:pt idx="174">
                  <c:v>8.7505699457037032E-4</c:v>
                </c:pt>
                <c:pt idx="175">
                  <c:v>8.7329156198982804E-4</c:v>
                </c:pt>
                <c:pt idx="176">
                  <c:v>8.7158469580050739E-4</c:v>
                </c:pt>
                <c:pt idx="177">
                  <c:v>8.7004587784429786E-4</c:v>
                </c:pt>
                <c:pt idx="178">
                  <c:v>8.6829055522092172E-4</c:v>
                </c:pt>
                <c:pt idx="179">
                  <c:v>8.6659346360144448E-4</c:v>
                </c:pt>
                <c:pt idx="180">
                  <c:v>8.6489968898219001E-4</c:v>
                </c:pt>
                <c:pt idx="181">
                  <c:v>8.6320922488001314E-4</c:v>
                </c:pt>
                <c:pt idx="182">
                  <c:v>8.6163081428019617E-4</c:v>
                </c:pt>
                <c:pt idx="183">
                  <c:v>8.6016385416920688E-4</c:v>
                </c:pt>
                <c:pt idx="184">
                  <c:v>8.5821179170787797E-4</c:v>
                </c:pt>
                <c:pt idx="185">
                  <c:v>8.5669658415355311E-4</c:v>
                </c:pt>
                <c:pt idx="186">
                  <c:v>8.5518405175931671E-4</c:v>
                </c:pt>
                <c:pt idx="187">
                  <c:v>8.5340485224399032E-4</c:v>
                </c:pt>
                <c:pt idx="188">
                  <c:v>8.5179061047565706E-4</c:v>
                </c:pt>
                <c:pt idx="189">
                  <c:v>8.5012576833509051E-4</c:v>
                </c:pt>
                <c:pt idx="190">
                  <c:v>8.4846418016248167E-4</c:v>
                </c:pt>
                <c:pt idx="191">
                  <c:v>8.4691273143263333E-4</c:v>
                </c:pt>
                <c:pt idx="192">
                  <c:v>8.4520408006680855E-4</c:v>
                </c:pt>
                <c:pt idx="193">
                  <c:v>8.4355211143441412E-4</c:v>
                </c:pt>
                <c:pt idx="194">
                  <c:v>8.4206278613725358E-4</c:v>
                </c:pt>
                <c:pt idx="195">
                  <c:v>8.4062914135837701E-4</c:v>
                </c:pt>
                <c:pt idx="196">
                  <c:v>8.3877434512492574E-4</c:v>
                </c:pt>
                <c:pt idx="197">
                  <c:v>8.3724061462362841E-4</c:v>
                </c:pt>
                <c:pt idx="198">
                  <c:v>8.3560421074704567E-4</c:v>
                </c:pt>
                <c:pt idx="199">
                  <c:v>8.339710052552528E-4</c:v>
                </c:pt>
                <c:pt idx="200">
                  <c:v>8.3244605784193277E-4</c:v>
                </c:pt>
                <c:pt idx="201">
                  <c:v>8.307665930742924E-4</c:v>
                </c:pt>
                <c:pt idx="202">
                  <c:v>8.2914284280501854E-4</c:v>
                </c:pt>
                <c:pt idx="203">
                  <c:v>8.2752226618880063E-4</c:v>
                </c:pt>
                <c:pt idx="204">
                  <c:v>8.2595698213540521E-4</c:v>
                </c:pt>
                <c:pt idx="205">
                  <c:v>8.2444668866538736E-4</c:v>
                </c:pt>
                <c:pt idx="206">
                  <c:v>8.2278336267162776E-4</c:v>
                </c:pt>
                <c:pt idx="207">
                  <c:v>8.2148622453000891E-4</c:v>
                </c:pt>
                <c:pt idx="208">
                  <c:v>8.1967366595914117E-4</c:v>
                </c:pt>
                <c:pt idx="209">
                  <c:v>8.1822649902116328E-4</c:v>
                </c:pt>
                <c:pt idx="210">
                  <c:v>8.165757222962206E-4</c:v>
                </c:pt>
                <c:pt idx="211">
                  <c:v>8.1497970837364053E-4</c:v>
                </c:pt>
                <c:pt idx="212">
                  <c:v>8.1354082880722041E-4</c:v>
                </c:pt>
                <c:pt idx="213">
                  <c:v>8.1184826748625764E-4</c:v>
                </c:pt>
                <c:pt idx="214">
                  <c:v>8.1015922751754134E-4</c:v>
                </c:pt>
                <c:pt idx="215">
                  <c:v>8.0867782083721899E-4</c:v>
                </c:pt>
                <c:pt idx="216">
                  <c:v>8.0719912296484185E-4</c:v>
                </c:pt>
                <c:pt idx="217">
                  <c:v>8.056722807677E-4</c:v>
                </c:pt>
                <c:pt idx="218">
                  <c:v>8.0404683225116609E-4</c:v>
                </c:pt>
                <c:pt idx="219">
                  <c:v>8.0267791111843559E-4</c:v>
                </c:pt>
                <c:pt idx="220">
                  <c:v>8.0090685192839707E-4</c:v>
                </c:pt>
                <c:pt idx="221">
                  <c:v>7.9944236356553741E-4</c:v>
                </c:pt>
                <c:pt idx="222">
                  <c:v>7.9787983714243614E-4</c:v>
                </c:pt>
                <c:pt idx="223">
                  <c:v>7.9647114808879837E-4</c:v>
                </c:pt>
                <c:pt idx="224">
                  <c:v>7.9481410002091659E-4</c:v>
                </c:pt>
                <c:pt idx="225">
                  <c:v>7.9331068447911323E-4</c:v>
                </c:pt>
                <c:pt idx="226">
                  <c:v>7.9176014254798673E-4</c:v>
                </c:pt>
                <c:pt idx="227">
                  <c:v>7.9021263118272435E-4</c:v>
                </c:pt>
                <c:pt idx="228">
                  <c:v>7.8876769760553584E-4</c:v>
                </c:pt>
                <c:pt idx="229">
                  <c:v>7.871763541839388E-4</c:v>
                </c:pt>
                <c:pt idx="230">
                  <c:v>7.8568738567546734E-4</c:v>
                </c:pt>
                <c:pt idx="231">
                  <c:v>7.843002228869624E-4</c:v>
                </c:pt>
                <c:pt idx="232">
                  <c:v>7.8261910304327099E-4</c:v>
                </c:pt>
                <c:pt idx="233">
                  <c:v>7.8123735743158428E-4</c:v>
                </c:pt>
                <c:pt idx="234">
                  <c:v>7.7980883548070448E-4</c:v>
                </c:pt>
                <c:pt idx="235">
                  <c:v>7.7838292563604935E-4</c:v>
                </c:pt>
                <c:pt idx="236">
                  <c:v>7.7671448931014759E-4</c:v>
                </c:pt>
                <c:pt idx="237">
                  <c:v>7.7529423759408313E-4</c:v>
                </c:pt>
                <c:pt idx="238">
                  <c:v>7.7373007695649243E-4</c:v>
                </c:pt>
                <c:pt idx="239">
                  <c:v>7.7226654249877916E-4</c:v>
                </c:pt>
                <c:pt idx="240">
                  <c:v>7.7085442402109077E-4</c:v>
                </c:pt>
                <c:pt idx="241">
                  <c:v>7.6929922073322942E-4</c:v>
                </c:pt>
                <c:pt idx="242">
                  <c:v>7.6779560969827531E-4</c:v>
                </c:pt>
                <c:pt idx="243">
                  <c:v>7.6648840768767741E-4</c:v>
                </c:pt>
                <c:pt idx="244">
                  <c:v>7.6489373832889346E-4</c:v>
                </c:pt>
                <c:pt idx="245">
                  <c:v>7.6344691807998073E-4</c:v>
                </c:pt>
                <c:pt idx="246">
                  <c:v>7.6205092661793094E-4</c:v>
                </c:pt>
                <c:pt idx="247">
                  <c:v>7.6051348443732835E-4</c:v>
                </c:pt>
                <c:pt idx="248">
                  <c:v>7.5907494957461782E-4</c:v>
                </c:pt>
                <c:pt idx="249">
                  <c:v>7.5778259482845258E-4</c:v>
                </c:pt>
                <c:pt idx="250">
                  <c:v>7.5625376403208285E-4</c:v>
                </c:pt>
                <c:pt idx="251">
                  <c:v>7.5482328656274365E-4</c:v>
                </c:pt>
                <c:pt idx="252">
                  <c:v>7.532053494915922E-4</c:v>
                </c:pt>
                <c:pt idx="253">
                  <c:v>7.5178063819298139E-4</c:v>
                </c:pt>
                <c:pt idx="254">
                  <c:v>7.5035862178001584E-4</c:v>
                </c:pt>
                <c:pt idx="255">
                  <c:v>7.4908110692232382E-4</c:v>
                </c:pt>
                <c:pt idx="256">
                  <c:v>7.4742830576743661E-4</c:v>
                </c:pt>
                <c:pt idx="257">
                  <c:v>7.4610869092858506E-4</c:v>
                </c:pt>
                <c:pt idx="258">
                  <c:v>7.4474440306831471E-4</c:v>
                </c:pt>
                <c:pt idx="259">
                  <c:v>7.4319497183388591E-4</c:v>
                </c:pt>
                <c:pt idx="260">
                  <c:v>7.41789195475344E-4</c:v>
                </c:pt>
                <c:pt idx="261">
                  <c:v>7.4033935334647319E-4</c:v>
                </c:pt>
                <c:pt idx="262">
                  <c:v>7.3903225433921986E-4</c:v>
                </c:pt>
                <c:pt idx="263">
                  <c:v>7.3754125246393906E-4</c:v>
                </c:pt>
                <c:pt idx="264">
                  <c:v>7.3605325869362107E-4</c:v>
                </c:pt>
                <c:pt idx="265">
                  <c:v>7.3442920268048035E-4</c:v>
                </c:pt>
                <c:pt idx="266">
                  <c:v>7.3456826695939687E-4</c:v>
                </c:pt>
                <c:pt idx="267">
                  <c:v>7.3206913388390821E-4</c:v>
                </c:pt>
                <c:pt idx="269">
                  <c:v>7.2911820616821982E-4</c:v>
                </c:pt>
                <c:pt idx="270">
                  <c:v>7.27647205942837E-4</c:v>
                </c:pt>
                <c:pt idx="271">
                  <c:v>7.263625154340594E-4</c:v>
                </c:pt>
                <c:pt idx="272">
                  <c:v>7.2480558302122008E-4</c:v>
                </c:pt>
                <c:pt idx="273">
                  <c:v>7.2343459076243757E-4</c:v>
                </c:pt>
                <c:pt idx="274">
                  <c:v>7.2206619177806917E-4</c:v>
                </c:pt>
                <c:pt idx="275">
                  <c:v>7.2056394227306233E-4</c:v>
                </c:pt>
                <c:pt idx="276">
                  <c:v>7.1924636394842402E-4</c:v>
                </c:pt>
                <c:pt idx="277">
                  <c:v>7.1793119486540842E-4</c:v>
                </c:pt>
                <c:pt idx="278">
                  <c:v>7.1648276450045237E-4</c:v>
                </c:pt>
                <c:pt idx="279">
                  <c:v>7.1526292461274882E-4</c:v>
                </c:pt>
                <c:pt idx="280">
                  <c:v>7.1368474118651724E-4</c:v>
                </c:pt>
                <c:pt idx="281">
                  <c:v>7.1242470197276986E-4</c:v>
                </c:pt>
                <c:pt idx="282">
                  <c:v>7.1103225334603242E-4</c:v>
                </c:pt>
                <c:pt idx="283">
                  <c:v>7.0982169316643052E-4</c:v>
                </c:pt>
                <c:pt idx="284">
                  <c:v>7.0834491818465707E-4</c:v>
                </c:pt>
                <c:pt idx="285">
                  <c:v>7.0704968280606783E-4</c:v>
                </c:pt>
                <c:pt idx="286">
                  <c:v>7.0566773976404222E-4</c:v>
                </c:pt>
                <c:pt idx="287">
                  <c:v>7.0419960702935568E-4</c:v>
                </c:pt>
                <c:pt idx="288">
                  <c:v>7.0286759161378642E-4</c:v>
                </c:pt>
                <c:pt idx="289">
                  <c:v>7.0149382255438851E-4</c:v>
                </c:pt>
                <c:pt idx="290">
                  <c:v>7.0016692521414304E-4</c:v>
                </c:pt>
                <c:pt idx="291">
                  <c:v>6.9897486368001465E-4</c:v>
                </c:pt>
                <c:pt idx="292">
                  <c:v>6.9743261885331766E-4</c:v>
                </c:pt>
                <c:pt idx="293">
                  <c:v>6.9620127341745938E-4</c:v>
                </c:pt>
                <c:pt idx="294">
                  <c:v>6.948405338130934E-4</c:v>
                </c:pt>
                <c:pt idx="295">
                  <c:v>6.9365754066833929E-4</c:v>
                </c:pt>
                <c:pt idx="296">
                  <c:v>6.9217071021449679E-4</c:v>
                </c:pt>
                <c:pt idx="297">
                  <c:v>6.9086144783063854E-4</c:v>
                </c:pt>
                <c:pt idx="298">
                  <c:v>6.8951114502441388E-4</c:v>
                </c:pt>
                <c:pt idx="299">
                  <c:v>6.8825034790984422E-4</c:v>
                </c:pt>
                <c:pt idx="300">
                  <c:v>6.8690514855172997E-4</c:v>
                </c:pt>
                <c:pt idx="301">
                  <c:v>6.8556257841322803E-4</c:v>
                </c:pt>
                <c:pt idx="302">
                  <c:v>6.8422263235547523E-4</c:v>
                </c:pt>
                <c:pt idx="303">
                  <c:v>6.8305771660261865E-4</c:v>
                </c:pt>
                <c:pt idx="304">
                  <c:v>6.8155059197696371E-4</c:v>
                </c:pt>
                <c:pt idx="305">
                  <c:v>6.8034728690052914E-4</c:v>
                </c:pt>
                <c:pt idx="306">
                  <c:v>6.7906038888887704E-4</c:v>
                </c:pt>
                <c:pt idx="307">
                  <c:v>6.7786148036649515E-4</c:v>
                </c:pt>
                <c:pt idx="308">
                  <c:v>6.7645119819993076E-4</c:v>
                </c:pt>
                <c:pt idx="309">
                  <c:v>6.7517166976099321E-4</c:v>
                </c:pt>
                <c:pt idx="310">
                  <c:v>6.7385203294636922E-4</c:v>
                </c:pt>
                <c:pt idx="311">
                  <c:v>6.7249253254718421E-4</c:v>
                </c:pt>
                <c:pt idx="312">
                  <c:v>6.7117813216094899E-4</c:v>
                </c:pt>
                <c:pt idx="313">
                  <c:v>6.6990857789010403E-4</c:v>
                </c:pt>
                <c:pt idx="314">
                  <c:v>6.6864142502057037E-4</c:v>
                </c:pt>
                <c:pt idx="315">
                  <c:v>6.5226140436331378E-4</c:v>
                </c:pt>
                <c:pt idx="316">
                  <c:v>6.6607226768352961E-4</c:v>
                </c:pt>
                <c:pt idx="317">
                  <c:v>6.6481237131383372E-4</c:v>
                </c:pt>
                <c:pt idx="318">
                  <c:v>6.635129819595472E-4</c:v>
                </c:pt>
                <c:pt idx="319">
                  <c:v>6.6225792655824026E-4</c:v>
                </c:pt>
                <c:pt idx="320">
                  <c:v>6.6100524513318262E-4</c:v>
                </c:pt>
                <c:pt idx="321">
                  <c:v>6.5971329688475249E-4</c:v>
                </c:pt>
                <c:pt idx="322">
                  <c:v>6.5842387377555397E-4</c:v>
                </c:pt>
                <c:pt idx="323">
                  <c:v>6.5721992090806184E-4</c:v>
                </c:pt>
                <c:pt idx="324">
                  <c:v>6.5589397589173521E-4</c:v>
                </c:pt>
                <c:pt idx="325">
                  <c:v>6.5465333207690487E-4</c:v>
                </c:pt>
                <c:pt idx="326">
                  <c:v>6.5345627378701071E-4</c:v>
                </c:pt>
                <c:pt idx="327">
                  <c:v>6.5234373896115019E-4</c:v>
                </c:pt>
                <c:pt idx="328">
                  <c:v>6.5086330506644878E-4</c:v>
                </c:pt>
                <c:pt idx="329">
                  <c:v>6.4971417963354493E-4</c:v>
                </c:pt>
                <c:pt idx="330">
                  <c:v>6.4844430000318199E-4</c:v>
                </c:pt>
                <c:pt idx="331">
                  <c:v>6.4717690237848569E-4</c:v>
                </c:pt>
                <c:pt idx="332">
                  <c:v>6.4599351502206263E-4</c:v>
                </c:pt>
                <c:pt idx="333">
                  <c:v>6.4469021934496337E-4</c:v>
                </c:pt>
                <c:pt idx="334">
                  <c:v>6.4347076778341436E-4</c:v>
                </c:pt>
                <c:pt idx="335">
                  <c:v>6.4217256176355483E-4</c:v>
                </c:pt>
                <c:pt idx="336">
                  <c:v>6.4095787242947084E-4</c:v>
                </c:pt>
                <c:pt idx="337">
                  <c:v>6.3974548071796711E-4</c:v>
                </c:pt>
                <c:pt idx="338">
                  <c:v>6.3849508511318168E-4</c:v>
                </c:pt>
                <c:pt idx="339">
                  <c:v>6.3736779627176707E-4</c:v>
                </c:pt>
                <c:pt idx="340">
                  <c:v>6.3608190303245972E-4</c:v>
                </c:pt>
                <c:pt idx="341">
                  <c:v>6.3495887476140082E-4</c:v>
                </c:pt>
                <c:pt idx="342">
                  <c:v>6.3367784153526381E-4</c:v>
                </c:pt>
                <c:pt idx="343">
                  <c:v>6.3124302667788286E-4</c:v>
                </c:pt>
                <c:pt idx="344">
                  <c:v>6.3132270813748021E-4</c:v>
                </c:pt>
                <c:pt idx="345">
                  <c:v>6.3004901089867436E-4</c:v>
                </c:pt>
                <c:pt idx="346">
                  <c:v>6.2881756724213938E-4</c:v>
                </c:pt>
                <c:pt idx="347">
                  <c:v>6.2754892413967311E-4</c:v>
                </c:pt>
                <c:pt idx="348">
                  <c:v>6.2636189587008295E-4</c:v>
                </c:pt>
                <c:pt idx="349">
                  <c:v>6.2521656953752418E-4</c:v>
                </c:pt>
                <c:pt idx="350">
                  <c:v>6.2395519146888961E-4</c:v>
                </c:pt>
                <c:pt idx="351">
                  <c:v>6.2289288338779542E-4</c:v>
                </c:pt>
                <c:pt idx="357">
                  <c:v>12</c:v>
                </c:pt>
                <c:pt idx="359">
                  <c:v>0.92</c:v>
                </c:pt>
                <c:pt idx="361">
                  <c:v>0.11</c:v>
                </c:pt>
                <c:pt idx="363">
                  <c:v>2.9000000000000001E-2</c:v>
                </c:pt>
                <c:pt idx="364">
                  <c:v>0.04</c:v>
                </c:pt>
                <c:pt idx="365">
                  <c:v>1.0786203159245499E-3</c:v>
                </c:pt>
                <c:pt idx="366">
                  <c:v>1.075832950045809E-3</c:v>
                </c:pt>
                <c:pt idx="367">
                  <c:v>1.4273814772581312E-2</c:v>
                </c:pt>
                <c:pt idx="368">
                  <c:v>3.4000000000000002E-2</c:v>
                </c:pt>
                <c:pt idx="369">
                  <c:v>2.8000000000000001E-2</c:v>
                </c:pt>
                <c:pt idx="370">
                  <c:v>7.3999999999999996E-2</c:v>
                </c:pt>
                <c:pt idx="371">
                  <c:v>1.0660328498723641E-3</c:v>
                </c:pt>
                <c:pt idx="372">
                  <c:v>3.6999999999999998E-2</c:v>
                </c:pt>
                <c:pt idx="373">
                  <c:v>1.0616017286153598E-3</c:v>
                </c:pt>
                <c:pt idx="374">
                  <c:v>3.4000000000000002E-2</c:v>
                </c:pt>
                <c:pt idx="375">
                  <c:v>1.0573224743496135E-3</c:v>
                </c:pt>
                <c:pt idx="376">
                  <c:v>1.0557222048575023E-3</c:v>
                </c:pt>
                <c:pt idx="377">
                  <c:v>1.0533928190763048E-3</c:v>
                </c:pt>
                <c:pt idx="378">
                  <c:v>1.05126759293167E-3</c:v>
                </c:pt>
                <c:pt idx="379">
                  <c:v>1.0497427355227983E-3</c:v>
                </c:pt>
                <c:pt idx="380">
                  <c:v>0.03</c:v>
                </c:pt>
                <c:pt idx="381">
                  <c:v>1.0455112841622383E-3</c:v>
                </c:pt>
                <c:pt idx="382">
                  <c:v>1.0434019590601739E-3</c:v>
                </c:pt>
                <c:pt idx="384">
                  <c:v>9.2999999999999999E-2</c:v>
                </c:pt>
                <c:pt idx="385">
                  <c:v>3.5000000000000003E-2</c:v>
                </c:pt>
                <c:pt idx="386">
                  <c:v>7.1999999999999995E-2</c:v>
                </c:pt>
                <c:pt idx="387">
                  <c:v>1.0333101994966962E-3</c:v>
                </c:pt>
                <c:pt idx="388">
                  <c:v>1.0314858486367264E-3</c:v>
                </c:pt>
                <c:pt idx="389">
                  <c:v>1.0295347611359513E-3</c:v>
                </c:pt>
                <c:pt idx="390">
                  <c:v>1.0274576687620968E-3</c:v>
                </c:pt>
                <c:pt idx="391">
                  <c:v>1.025643650781338E-3</c:v>
                </c:pt>
                <c:pt idx="392">
                  <c:v>1.023251467001161E-3</c:v>
                </c:pt>
                <c:pt idx="393">
                  <c:v>1.021315955088851E-3</c:v>
                </c:pt>
                <c:pt idx="394">
                  <c:v>1.0193197722007637E-3</c:v>
                </c:pt>
                <c:pt idx="395">
                  <c:v>1.0173274908928907E-3</c:v>
                </c:pt>
                <c:pt idx="396">
                  <c:v>1.015531358149998E-3</c:v>
                </c:pt>
                <c:pt idx="397">
                  <c:v>1.0136744207888692E-3</c:v>
                </c:pt>
                <c:pt idx="398">
                  <c:v>1.0116931734356011E-3</c:v>
                </c:pt>
                <c:pt idx="399">
                  <c:v>1.009652076568794E-3</c:v>
                </c:pt>
                <c:pt idx="400">
                  <c:v>1.0079331044780136E-3</c:v>
                </c:pt>
                <c:pt idx="401">
                  <c:v>1.0056456933443727E-3</c:v>
                </c:pt>
                <c:pt idx="402">
                  <c:v>1.0038701852865103E-3</c:v>
                </c:pt>
                <c:pt idx="403">
                  <c:v>1.0018448713438341E-3</c:v>
                </c:pt>
                <c:pt idx="404">
                  <c:v>9.9994985067168606E-4</c:v>
                </c:pt>
                <c:pt idx="405">
                  <c:v>9.9812140468420849E-4</c:v>
                </c:pt>
                <c:pt idx="406">
                  <c:v>9.9610768893986282E-4</c:v>
                </c:pt>
                <c:pt idx="407">
                  <c:v>9.9416077612268197E-4</c:v>
                </c:pt>
                <c:pt idx="408">
                  <c:v>9.9221766858635565E-4</c:v>
                </c:pt>
                <c:pt idx="409">
                  <c:v>9.9002840163864574E-4</c:v>
                </c:pt>
                <c:pt idx="410">
                  <c:v>9.8828046653957912E-4</c:v>
                </c:pt>
                <c:pt idx="411">
                  <c:v>9.8653561749047366E-4</c:v>
                </c:pt>
                <c:pt idx="412">
                  <c:v>9.8498031990477963E-4</c:v>
                </c:pt>
                <c:pt idx="413">
                  <c:v>9.8280702171952899E-4</c:v>
                </c:pt>
                <c:pt idx="414">
                  <c:v>9.8088610532801176E-4</c:v>
                </c:pt>
                <c:pt idx="415">
                  <c:v>9.7896894340680405E-4</c:v>
                </c:pt>
                <c:pt idx="416">
                  <c:v>9.7724053422758783E-4</c:v>
                </c:pt>
                <c:pt idx="417">
                  <c:v>9.7520739775681519E-4</c:v>
                </c:pt>
                <c:pt idx="418">
                  <c:v>9.7336276269280396E-4</c:v>
                </c:pt>
                <c:pt idx="419">
                  <c:v>9.7158293219769417E-4</c:v>
                </c:pt>
                <c:pt idx="420">
                  <c:v>9.6956156629580525E-4</c:v>
                </c:pt>
                <c:pt idx="421">
                  <c:v>9.6772761049725327E-4</c:v>
                </c:pt>
                <c:pt idx="422">
                  <c:v>9.6583616712287064E-4</c:v>
                </c:pt>
                <c:pt idx="423">
                  <c:v>9.6394842061318388E-4</c:v>
                </c:pt>
                <c:pt idx="424">
                  <c:v>9.6236799462278159E-4</c:v>
                </c:pt>
                <c:pt idx="425">
                  <c:v>9.6024458913539158E-4</c:v>
                </c:pt>
                <c:pt idx="426">
                  <c:v>9.5848874571502181E-4</c:v>
                </c:pt>
                <c:pt idx="427">
                  <c:v>9.5667573450030664E-4</c:v>
                </c:pt>
                <c:pt idx="428">
                  <c:v>9.5504695670080829E-4</c:v>
                </c:pt>
                <c:pt idx="429">
                  <c:v>9.5305999368509203E-4</c:v>
                </c:pt>
                <c:pt idx="430">
                  <c:v>9.5119721846726151E-4</c:v>
                </c:pt>
                <c:pt idx="431">
                  <c:v>9.4933808408162934E-4</c:v>
                </c:pt>
                <c:pt idx="432">
                  <c:v>9.4748258341211488E-4</c:v>
                </c:pt>
                <c:pt idx="433">
                  <c:v>9.4575007580017698E-4</c:v>
                </c:pt>
                <c:pt idx="434">
                  <c:v>9.4384201951672588E-4</c:v>
                </c:pt>
                <c:pt idx="435">
                  <c:v>9.4205671303925994E-4</c:v>
                </c:pt>
                <c:pt idx="436">
                  <c:v>9.4039347389247689E-4</c:v>
                </c:pt>
                <c:pt idx="437">
                  <c:v>9.3843699726089838E-4</c:v>
                </c:pt>
                <c:pt idx="438">
                  <c:v>9.3672102984414273E-4</c:v>
                </c:pt>
                <c:pt idx="439">
                  <c:v>9.3660280298816037E-4</c:v>
                </c:pt>
                <c:pt idx="453">
                  <c:v>6.2289288338779542E-4</c:v>
                </c:pt>
              </c:numCache>
            </c:numRef>
          </c:val>
          <c:smooth val="0"/>
        </c:ser>
        <c:ser>
          <c:idx val="1"/>
          <c:order val="1"/>
          <c:tx>
            <c:strRef>
              <c:f>浮遊塵!$P$233</c:f>
              <c:strCache>
                <c:ptCount val="1"/>
                <c:pt idx="0">
                  <c:v>Cs-134</c:v>
                </c:pt>
              </c:strCache>
            </c:strRef>
          </c:tx>
          <c:spPr>
            <a:ln w="0">
              <a:solidFill>
                <a:srgbClr val="FF0000"/>
              </a:solidFill>
              <a:prstDash val="sysDot"/>
            </a:ln>
          </c:spPr>
          <c:marker>
            <c:symbol val="triangle"/>
            <c:size val="3"/>
            <c:spPr>
              <a:noFill/>
              <a:ln w="0">
                <a:solidFill>
                  <a:srgbClr val="FF0000"/>
                </a:solidFill>
                <a:prstDash val="solid"/>
              </a:ln>
            </c:spPr>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浮遊塵!$Q$235:$Q$722</c:f>
              <c:numCache>
                <c:formatCode>.0000</c:formatCode>
                <c:ptCount val="488"/>
                <c:pt idx="79">
                  <c:v>5.6029118618588505E-4</c:v>
                </c:pt>
                <c:pt idx="80">
                  <c:v>5.4353028178217905E-4</c:v>
                </c:pt>
                <c:pt idx="81">
                  <c:v>5.2872858958097411E-4</c:v>
                </c:pt>
                <c:pt idx="82">
                  <c:v>5.1480356064590024E-4</c:v>
                </c:pt>
                <c:pt idx="83">
                  <c:v>4.9940340180097632E-4</c:v>
                </c:pt>
                <c:pt idx="84">
                  <c:v>4.8625070501591259E-4</c:v>
                </c:pt>
                <c:pt idx="85">
                  <c:v>4.7213902261188876E-4</c:v>
                </c:pt>
                <c:pt idx="86">
                  <c:v>4.5885899293893721E-4</c:v>
                </c:pt>
                <c:pt idx="87">
                  <c:v>4.4800936293198831E-4</c:v>
                </c:pt>
                <c:pt idx="88">
                  <c:v>4.3340902409359962E-4</c:v>
                </c:pt>
                <c:pt idx="89">
                  <c:v>4.2277188080469639E-4</c:v>
                </c:pt>
                <c:pt idx="90">
                  <c:v>4.1088041906760735E-4</c:v>
                </c:pt>
                <c:pt idx="91">
                  <c:v>4.0042749571484468E-4</c:v>
                </c:pt>
                <c:pt idx="92">
                  <c:v>3.8880652409037879E-4</c:v>
                </c:pt>
                <c:pt idx="93">
                  <c:v>3.7787041855859375E-4</c:v>
                </c:pt>
                <c:pt idx="94">
                  <c:v>3.67241916929501E-4</c:v>
                </c:pt>
                <c:pt idx="95">
                  <c:v>3.5724099885747117E-4</c:v>
                </c:pt>
                <c:pt idx="96">
                  <c:v>3.4719274857945528E-4</c:v>
                </c:pt>
                <c:pt idx="97">
                  <c:v>3.377378196247832E-4</c:v>
                </c:pt>
                <c:pt idx="98">
                  <c:v>3.2823814251382774E-4</c:v>
                </c:pt>
                <c:pt idx="99">
                  <c:v>3.2018220467980372E-4</c:v>
                </c:pt>
                <c:pt idx="100">
                  <c:v>3.1003287547236855E-4</c:v>
                </c:pt>
                <c:pt idx="101">
                  <c:v>3.0242374890291788E-4</c:v>
                </c:pt>
                <c:pt idx="102">
                  <c:v>2.9391736377715926E-4</c:v>
                </c:pt>
                <c:pt idx="103">
                  <c:v>2.8512493412929414E-4</c:v>
                </c:pt>
                <c:pt idx="104">
                  <c:v>2.7787126872178149E-4</c:v>
                </c:pt>
                <c:pt idx="105">
                  <c:v>2.7030413745231105E-4</c:v>
                </c:pt>
                <c:pt idx="106">
                  <c:v>2.6245952951473321E-4</c:v>
                </c:pt>
                <c:pt idx="107">
                  <c:v>2.5507723283308456E-4</c:v>
                </c:pt>
                <c:pt idx="108">
                  <c:v>2.4858799012375917E-4</c:v>
                </c:pt>
                <c:pt idx="109">
                  <c:v>2.4115157198779474E-4</c:v>
                </c:pt>
                <c:pt idx="110">
                  <c:v>2.3458441011652576E-4</c:v>
                </c:pt>
                <c:pt idx="111">
                  <c:v>2.2882701272737159E-4</c:v>
                </c:pt>
                <c:pt idx="112">
                  <c:v>2.2177753237760664E-4</c:v>
                </c:pt>
                <c:pt idx="113">
                  <c:v>2.1593661774510121E-4</c:v>
                </c:pt>
                <c:pt idx="114">
                  <c:v>2.1024953422153851E-4</c:v>
                </c:pt>
                <c:pt idx="115">
                  <c:v>2.0414779571108994E-4</c:v>
                </c:pt>
                <c:pt idx="116">
                  <c:v>1.9840565482700661E-4</c:v>
                </c:pt>
                <c:pt idx="117">
                  <c:v>1.933581543708699E-4</c:v>
                </c:pt>
                <c:pt idx="118">
                  <c:v>1.8757391642283265E-4</c:v>
                </c:pt>
                <c:pt idx="119">
                  <c:v>1.8246580843156909E-4</c:v>
                </c:pt>
                <c:pt idx="120">
                  <c:v>1.7700741099918143E-4</c:v>
                </c:pt>
                <c:pt idx="122">
                  <c:v>1.6780656416076194E-4</c:v>
                </c:pt>
                <c:pt idx="123">
                  <c:v>1.6368809322783766E-4</c:v>
                </c:pt>
                <c:pt idx="124">
                  <c:v>1.5791698868639474E-4</c:v>
                </c:pt>
                <c:pt idx="125">
                  <c:v>1.5389953226298129E-4</c:v>
                </c:pt>
                <c:pt idx="126">
                  <c:v>1.4998428115799668E-4</c:v>
                </c:pt>
                <c:pt idx="127">
                  <c:v>1.4576561756769272E-4</c:v>
                </c:pt>
                <c:pt idx="128">
                  <c:v>1.4192661494447976E-4</c:v>
                </c:pt>
                <c:pt idx="129">
                  <c:v>1.3793459232491843E-4</c:v>
                </c:pt>
                <c:pt idx="130">
                  <c:v>1.3393153559031879E-4</c:v>
                </c:pt>
                <c:pt idx="131">
                  <c:v>1.3016439353765797E-4</c:v>
                </c:pt>
                <c:pt idx="132">
                  <c:v>1.2661969078000559E-4</c:v>
                </c:pt>
                <c:pt idx="133">
                  <c:v>1.2328493095690042E-4</c:v>
                </c:pt>
                <c:pt idx="134">
                  <c:v>1.1970702809132229E-4</c:v>
                </c:pt>
                <c:pt idx="135">
                  <c:v>1.1709190949622658E-4</c:v>
                </c:pt>
                <c:pt idx="136">
                  <c:v>1.132759589931154E-4</c:v>
                </c:pt>
                <c:pt idx="137">
                  <c:v>1.0998853063397347E-4</c:v>
                </c:pt>
                <c:pt idx="138">
                  <c:v>1.0709178265819599E-4</c:v>
                </c:pt>
                <c:pt idx="139">
                  <c:v>1.0417540493773596E-4</c:v>
                </c:pt>
                <c:pt idx="140">
                  <c:v>1.0124522462535344E-4</c:v>
                </c:pt>
                <c:pt idx="141">
                  <c:v>9.8488063337425592E-5</c:v>
                </c:pt>
                <c:pt idx="142">
                  <c:v>9.5982496925756949E-5</c:v>
                </c:pt>
                <c:pt idx="143">
                  <c:v>9.3025561387706488E-5</c:v>
                </c:pt>
                <c:pt idx="144">
                  <c:v>9.0492242136403159E-5</c:v>
                </c:pt>
                <c:pt idx="145">
                  <c:v>8.8190091858183584E-5</c:v>
                </c:pt>
                <c:pt idx="146">
                  <c:v>8.5551917752587923E-5</c:v>
                </c:pt>
                <c:pt idx="147">
                  <c:v>8.3452219875558461E-5</c:v>
                </c:pt>
                <c:pt idx="148">
                  <c:v>8.0806900928319291E-5</c:v>
                </c:pt>
                <c:pt idx="149">
                  <c:v>7.8751148688544054E-5</c:v>
                </c:pt>
                <c:pt idx="150">
                  <c:v>7.6536085875948348E-5</c:v>
                </c:pt>
                <c:pt idx="151">
                  <c:v>7.4588984475503869E-5</c:v>
                </c:pt>
                <c:pt idx="152">
                  <c:v>7.2357682486133172E-5</c:v>
                </c:pt>
                <c:pt idx="153">
                  <c:v>7.038720139161072E-5</c:v>
                </c:pt>
                <c:pt idx="154">
                  <c:v>6.8533426439108474E-5</c:v>
                </c:pt>
                <c:pt idx="155">
                  <c:v>6.6483274237315277E-5</c:v>
                </c:pt>
                <c:pt idx="156">
                  <c:v>6.4672768006526424E-5</c:v>
                </c:pt>
                <c:pt idx="157">
                  <c:v>6.2853693037024093E-5</c:v>
                </c:pt>
                <c:pt idx="158">
                  <c:v>6.1142029401665054E-5</c:v>
                </c:pt>
                <c:pt idx="159">
                  <c:v>5.9641422604010102E-5</c:v>
                </c:pt>
                <c:pt idx="160">
                  <c:v>5.7804047585790882E-5</c:v>
                </c:pt>
                <c:pt idx="161">
                  <c:v>5.6281672872075405E-5</c:v>
                </c:pt>
                <c:pt idx="162">
                  <c:v>5.4698617352432613E-5</c:v>
                </c:pt>
                <c:pt idx="163">
                  <c:v>5.3307067820857108E-5</c:v>
                </c:pt>
                <c:pt idx="164">
                  <c:v>5.1712406527201058E-5</c:v>
                </c:pt>
                <c:pt idx="165">
                  <c:v>5.0304148054665849E-5</c:v>
                </c:pt>
                <c:pt idx="166">
                  <c:v>4.8889224596014013E-5</c:v>
                </c:pt>
                <c:pt idx="167">
                  <c:v>4.7514099215080703E-5</c:v>
                </c:pt>
                <c:pt idx="168">
                  <c:v>4.6220171175794433E-5</c:v>
                </c:pt>
                <c:pt idx="169">
                  <c:v>4.492011925187624E-5</c:v>
                </c:pt>
                <c:pt idx="170">
                  <c:v>4.3656634371348119E-5</c:v>
                </c:pt>
                <c:pt idx="171">
                  <c:v>4.262438189822114E-5</c:v>
                </c:pt>
                <c:pt idx="172">
                  <c:v>4.1273248456619932E-5</c:v>
                </c:pt>
                <c:pt idx="173">
                  <c:v>4.0223244410149208E-5</c:v>
                </c:pt>
                <c:pt idx="174">
                  <c:v>3.9127864625345509E-5</c:v>
                </c:pt>
                <c:pt idx="175">
                  <c:v>3.7992318716527852E-5</c:v>
                </c:pt>
                <c:pt idx="176">
                  <c:v>3.6923694655105043E-5</c:v>
                </c:pt>
                <c:pt idx="177">
                  <c:v>3.5984344585791765E-5</c:v>
                </c:pt>
                <c:pt idx="178">
                  <c:v>3.4940028069489666E-5</c:v>
                </c:pt>
                <c:pt idx="179">
                  <c:v>3.3957256920920553E-5</c:v>
                </c:pt>
                <c:pt idx="180">
                  <c:v>3.3002128541514083E-5</c:v>
                </c:pt>
                <c:pt idx="181">
                  <c:v>3.2073865412833547E-5</c:v>
                </c:pt>
                <c:pt idx="182">
                  <c:v>3.1229141838707678E-5</c:v>
                </c:pt>
                <c:pt idx="183">
                  <c:v>3.0462686047385531E-5</c:v>
                </c:pt>
                <c:pt idx="184">
                  <c:v>2.9469926576225104E-5</c:v>
                </c:pt>
                <c:pt idx="185">
                  <c:v>2.8720202643378995E-5</c:v>
                </c:pt>
                <c:pt idx="186">
                  <c:v>2.798955191636625E-5</c:v>
                </c:pt>
                <c:pt idx="187">
                  <c:v>2.7152254783126773E-5</c:v>
                </c:pt>
                <c:pt idx="188">
                  <c:v>2.6412830814786411E-5</c:v>
                </c:pt>
                <c:pt idx="189">
                  <c:v>2.5669907310970571E-5</c:v>
                </c:pt>
                <c:pt idx="190">
                  <c:v>2.4947880292517933E-5</c:v>
                </c:pt>
                <c:pt idx="191">
                  <c:v>2.4290832495618221E-5</c:v>
                </c:pt>
                <c:pt idx="192">
                  <c:v>2.358587822003256E-5</c:v>
                </c:pt>
                <c:pt idx="193">
                  <c:v>2.2922469461968244E-5</c:v>
                </c:pt>
                <c:pt idx="194">
                  <c:v>2.2339314837842511E-5</c:v>
                </c:pt>
                <c:pt idx="195">
                  <c:v>2.1791041775455286E-5</c:v>
                </c:pt>
                <c:pt idx="196">
                  <c:v>2.1100296151496451E-5</c:v>
                </c:pt>
                <c:pt idx="197">
                  <c:v>2.0544581480040772E-5</c:v>
                </c:pt>
                <c:pt idx="198">
                  <c:v>1.9966716405122794E-5</c:v>
                </c:pt>
                <c:pt idx="199">
                  <c:v>1.940510515582473E-5</c:v>
                </c:pt>
                <c:pt idx="200">
                  <c:v>1.8894036422058768E-5</c:v>
                </c:pt>
                <c:pt idx="201">
                  <c:v>1.8345704792782409E-5</c:v>
                </c:pt>
                <c:pt idx="202">
                  <c:v>1.7829688339256533E-5</c:v>
                </c:pt>
                <c:pt idx="203">
                  <c:v>1.7328186072201935E-5</c:v>
                </c:pt>
                <c:pt idx="204">
                  <c:v>1.6856296123761619E-5</c:v>
                </c:pt>
                <c:pt idx="205">
                  <c:v>1.6412354911035488E-5</c:v>
                </c:pt>
                <c:pt idx="206">
                  <c:v>1.5936045185172838E-5</c:v>
                </c:pt>
                <c:pt idx="207">
                  <c:v>1.5573566927872816E-5</c:v>
                </c:pt>
                <c:pt idx="208">
                  <c:v>1.5079906582685692E-5</c:v>
                </c:pt>
                <c:pt idx="209">
                  <c:v>1.4696269153495616E-5</c:v>
                </c:pt>
                <c:pt idx="210">
                  <c:v>1.426976266069497E-5</c:v>
                </c:pt>
                <c:pt idx="211">
                  <c:v>1.3868391745595271E-5</c:v>
                </c:pt>
                <c:pt idx="212">
                  <c:v>1.3515575623883376E-5</c:v>
                </c:pt>
                <c:pt idx="213">
                  <c:v>1.3111262158709916E-5</c:v>
                </c:pt>
                <c:pt idx="214">
                  <c:v>1.2719043581883746E-5</c:v>
                </c:pt>
                <c:pt idx="215">
                  <c:v>1.2384064438719648E-5</c:v>
                </c:pt>
                <c:pt idx="216">
                  <c:v>1.2057907580472852E-5</c:v>
                </c:pt>
                <c:pt idx="217">
                  <c:v>1.1729540527929764E-5</c:v>
                </c:pt>
                <c:pt idx="218">
                  <c:v>1.1389132691050936E-5</c:v>
                </c:pt>
                <c:pt idx="219">
                  <c:v>1.1109609585540143E-5</c:v>
                </c:pt>
                <c:pt idx="220">
                  <c:v>1.0757450460511679E-5</c:v>
                </c:pt>
                <c:pt idx="221">
                  <c:v>1.047413343948778E-5</c:v>
                </c:pt>
                <c:pt idx="222">
                  <c:v>1.017952359744303E-5</c:v>
                </c:pt>
                <c:pt idx="223">
                  <c:v>9.9205534080794872E-6</c:v>
                </c:pt>
                <c:pt idx="224">
                  <c:v>9.6237837079587493E-6</c:v>
                </c:pt>
                <c:pt idx="225">
                  <c:v>9.3617039508031759E-6</c:v>
                </c:pt>
                <c:pt idx="226">
                  <c:v>9.0983838262172118E-6</c:v>
                </c:pt>
                <c:pt idx="227">
                  <c:v>8.8424702045901562E-6</c:v>
                </c:pt>
                <c:pt idx="228">
                  <c:v>8.6095876711261905E-6</c:v>
                </c:pt>
                <c:pt idx="229">
                  <c:v>8.3597252738252831E-6</c:v>
                </c:pt>
                <c:pt idx="230">
                  <c:v>8.1320689968206786E-6</c:v>
                </c:pt>
                <c:pt idx="231">
                  <c:v>7.9251866778334709E-6</c:v>
                </c:pt>
                <c:pt idx="232">
                  <c:v>7.6810352243502783E-6</c:v>
                </c:pt>
                <c:pt idx="233">
                  <c:v>7.4856273422900845E-6</c:v>
                </c:pt>
                <c:pt idx="234">
                  <c:v>7.2884797331146805E-6</c:v>
                </c:pt>
                <c:pt idx="235">
                  <c:v>7.0965243647530873E-6</c:v>
                </c:pt>
                <c:pt idx="236">
                  <c:v>6.8779015349364141E-6</c:v>
                </c:pt>
                <c:pt idx="237">
                  <c:v>6.6967594900878807E-6</c:v>
                </c:pt>
                <c:pt idx="238">
                  <c:v>6.5024100689242428E-6</c:v>
                </c:pt>
                <c:pt idx="239">
                  <c:v>6.3253331412309978E-6</c:v>
                </c:pt>
                <c:pt idx="240">
                  <c:v>6.1587439899134372E-6</c:v>
                </c:pt>
                <c:pt idx="241">
                  <c:v>5.980008538639375E-6</c:v>
                </c:pt>
                <c:pt idx="242">
                  <c:v>5.8118066170987511E-6</c:v>
                </c:pt>
                <c:pt idx="243">
                  <c:v>5.6691676402505797E-6</c:v>
                </c:pt>
                <c:pt idx="244">
                  <c:v>5.4995765790138961E-6</c:v>
                </c:pt>
                <c:pt idx="245">
                  <c:v>5.3498093213505211E-6</c:v>
                </c:pt>
                <c:pt idx="246">
                  <c:v>5.2089123638851158E-6</c:v>
                </c:pt>
                <c:pt idx="247">
                  <c:v>5.0577423682608703E-6</c:v>
                </c:pt>
                <c:pt idx="248">
                  <c:v>4.9200073638329265E-6</c:v>
                </c:pt>
                <c:pt idx="249">
                  <c:v>4.7992557864494156E-6</c:v>
                </c:pt>
                <c:pt idx="250">
                  <c:v>4.6599746034394506E-6</c:v>
                </c:pt>
                <c:pt idx="251">
                  <c:v>4.533071812449814E-6</c:v>
                </c:pt>
                <c:pt idx="252">
                  <c:v>4.3934213389980143E-6</c:v>
                </c:pt>
                <c:pt idx="253">
                  <c:v>4.2737774616471035E-6</c:v>
                </c:pt>
                <c:pt idx="254">
                  <c:v>4.1573917870231852E-6</c:v>
                </c:pt>
                <c:pt idx="255">
                  <c:v>4.0553570584220427E-6</c:v>
                </c:pt>
                <c:pt idx="256">
                  <c:v>3.926807897231835E-6</c:v>
                </c:pt>
                <c:pt idx="257">
                  <c:v>3.8269087049949977E-6</c:v>
                </c:pt>
                <c:pt idx="258">
                  <c:v>3.7261201047583917E-6</c:v>
                </c:pt>
                <c:pt idx="259">
                  <c:v>3.614654594658675E-6</c:v>
                </c:pt>
                <c:pt idx="260">
                  <c:v>3.5162184881212846E-6</c:v>
                </c:pt>
                <c:pt idx="261">
                  <c:v>3.4173165045476534E-6</c:v>
                </c:pt>
                <c:pt idx="262">
                  <c:v>3.3303789289502855E-6</c:v>
                </c:pt>
                <c:pt idx="263">
                  <c:v>3.2337266274819331E-6</c:v>
                </c:pt>
                <c:pt idx="264">
                  <c:v>3.1398793123464857E-6</c:v>
                </c:pt>
                <c:pt idx="265">
                  <c:v>3.0403495185389605E-6</c:v>
                </c:pt>
                <c:pt idx="266">
                  <c:v>3.0487555788778662E-6</c:v>
                </c:pt>
                <c:pt idx="267">
                  <c:v>2.9009410049067773E-6</c:v>
                </c:pt>
                <c:pt idx="269">
                  <c:v>2.7350054879537E-6</c:v>
                </c:pt>
                <c:pt idx="270">
                  <c:v>2.6556317648492764E-6</c:v>
                </c:pt>
                <c:pt idx="271">
                  <c:v>2.588071681664676E-6</c:v>
                </c:pt>
                <c:pt idx="272">
                  <c:v>2.5083408830748472E-6</c:v>
                </c:pt>
                <c:pt idx="273">
                  <c:v>2.4400324724280028E-6</c:v>
                </c:pt>
                <c:pt idx="274">
                  <c:v>2.3735842710519886E-6</c:v>
                </c:pt>
                <c:pt idx="275">
                  <c:v>2.3025793720956731E-6</c:v>
                </c:pt>
                <c:pt idx="276">
                  <c:v>2.2419367569362632E-6</c:v>
                </c:pt>
                <c:pt idx="277">
                  <c:v>2.1828912753297462E-6</c:v>
                </c:pt>
                <c:pt idx="278">
                  <c:v>2.1195406866679568E-6</c:v>
                </c:pt>
                <c:pt idx="279">
                  <c:v>2.0675208699650211E-6</c:v>
                </c:pt>
                <c:pt idx="280">
                  <c:v>2.0019833427514063E-6</c:v>
                </c:pt>
                <c:pt idx="281">
                  <c:v>1.9510522750632073E-6</c:v>
                </c:pt>
                <c:pt idx="282">
                  <c:v>1.8961743029714622E-6</c:v>
                </c:pt>
                <c:pt idx="283">
                  <c:v>1.8496365600076971E-6</c:v>
                </c:pt>
                <c:pt idx="284">
                  <c:v>1.794305363786447E-6</c:v>
                </c:pt>
                <c:pt idx="285">
                  <c:v>1.7470490689662893E-6</c:v>
                </c:pt>
                <c:pt idx="286">
                  <c:v>1.69790917083284E-6</c:v>
                </c:pt>
                <c:pt idx="287">
                  <c:v>1.6471168435570301E-6</c:v>
                </c:pt>
                <c:pt idx="288">
                  <c:v>1.6022617225915315E-6</c:v>
                </c:pt>
                <c:pt idx="289">
                  <c:v>1.5571943119332494E-6</c:v>
                </c:pt>
                <c:pt idx="290">
                  <c:v>1.5147880069392992E-6</c:v>
                </c:pt>
                <c:pt idx="291">
                  <c:v>1.4776106151768096E-6</c:v>
                </c:pt>
                <c:pt idx="292">
                  <c:v>1.4307724200659123E-6</c:v>
                </c:pt>
                <c:pt idx="293">
                  <c:v>1.3943731327108858E-6</c:v>
                </c:pt>
                <c:pt idx="294">
                  <c:v>1.3551530816438748E-6</c:v>
                </c:pt>
                <c:pt idx="295">
                  <c:v>1.3218936045529419E-6</c:v>
                </c:pt>
                <c:pt idx="296">
                  <c:v>1.2811699903314062E-6</c:v>
                </c:pt>
                <c:pt idx="297">
                  <c:v>1.2462805196065601E-6</c:v>
                </c:pt>
                <c:pt idx="298">
                  <c:v>1.2112259244798147E-6</c:v>
                </c:pt>
                <c:pt idx="299">
                  <c:v>1.1793260870629298E-6</c:v>
                </c:pt>
                <c:pt idx="300">
                  <c:v>1.1461547441316855E-6</c:v>
                </c:pt>
                <c:pt idx="301">
                  <c:v>1.1139164238851189E-6</c:v>
                </c:pt>
                <c:pt idx="302">
                  <c:v>1.0825848828475905E-6</c:v>
                </c:pt>
                <c:pt idx="303">
                  <c:v>1.0560150380102957E-6</c:v>
                </c:pt>
                <c:pt idx="304">
                  <c:v>1.0225408345345371E-6</c:v>
                </c:pt>
                <c:pt idx="305">
                  <c:v>9.965270833981004E-7</c:v>
                </c:pt>
                <c:pt idx="306">
                  <c:v>9.6938915262769633E-7</c:v>
                </c:pt>
                <c:pt idx="307">
                  <c:v>9.4472759651263406E-7</c:v>
                </c:pt>
                <c:pt idx="308">
                  <c:v>9.1646641853394191E-7</c:v>
                </c:pt>
                <c:pt idx="309">
                  <c:v>8.9150874037956034E-7</c:v>
                </c:pt>
                <c:pt idx="310">
                  <c:v>8.6643294287305257E-7</c:v>
                </c:pt>
                <c:pt idx="311">
                  <c:v>8.4128783482882228E-7</c:v>
                </c:pt>
                <c:pt idx="312">
                  <c:v>8.176246193881365E-7</c:v>
                </c:pt>
                <c:pt idx="313">
                  <c:v>7.9535865122049652E-7</c:v>
                </c:pt>
                <c:pt idx="314">
                  <c:v>7.7369904118675596E-7</c:v>
                </c:pt>
                <c:pt idx="315">
                  <c:v>5.3887818784361708E-7</c:v>
                </c:pt>
                <c:pt idx="316">
                  <c:v>7.3145979339413507E-7</c:v>
                </c:pt>
                <c:pt idx="317">
                  <c:v>7.1154030945319131E-7</c:v>
                </c:pt>
                <c:pt idx="318">
                  <c:v>6.9152655085563714E-7</c:v>
                </c:pt>
                <c:pt idx="319">
                  <c:v>6.7269454922149833E-7</c:v>
                </c:pt>
                <c:pt idx="320">
                  <c:v>6.5437539020361054E-7</c:v>
                </c:pt>
                <c:pt idx="321">
                  <c:v>6.3596953052465659E-7</c:v>
                </c:pt>
                <c:pt idx="322">
                  <c:v>6.1808137929805667E-7</c:v>
                </c:pt>
                <c:pt idx="323">
                  <c:v>6.0180308215173278E-7</c:v>
                </c:pt>
                <c:pt idx="324">
                  <c:v>5.8433790651808498E-7</c:v>
                </c:pt>
                <c:pt idx="325">
                  <c:v>5.6842492039076712E-7</c:v>
                </c:pt>
                <c:pt idx="326">
                  <c:v>5.5345441639337301E-7</c:v>
                </c:pt>
                <c:pt idx="327">
                  <c:v>5.3987100302683132E-7</c:v>
                </c:pt>
                <c:pt idx="328">
                  <c:v>5.2227695204176518E-7</c:v>
                </c:pt>
                <c:pt idx="329">
                  <c:v>5.0899006686725235E-7</c:v>
                </c:pt>
                <c:pt idx="330">
                  <c:v>4.9467351418359276E-7</c:v>
                </c:pt>
                <c:pt idx="331">
                  <c:v>4.8075964849538962E-7</c:v>
                </c:pt>
                <c:pt idx="332">
                  <c:v>4.6809796885854635E-7</c:v>
                </c:pt>
                <c:pt idx="333">
                  <c:v>4.5451310450285503E-7</c:v>
                </c:pt>
                <c:pt idx="334">
                  <c:v>4.4213557320467873E-7</c:v>
                </c:pt>
                <c:pt idx="335">
                  <c:v>4.293041742489052E-7</c:v>
                </c:pt>
                <c:pt idx="336">
                  <c:v>4.1761314532023326E-7</c:v>
                </c:pt>
                <c:pt idx="337">
                  <c:v>4.0624049241865255E-7</c:v>
                </c:pt>
                <c:pt idx="338">
                  <c:v>3.948140151835588E-7</c:v>
                </c:pt>
                <c:pt idx="339">
                  <c:v>3.8476982605263047E-7</c:v>
                </c:pt>
                <c:pt idx="340">
                  <c:v>3.7360326212193429E-7</c:v>
                </c:pt>
                <c:pt idx="341">
                  <c:v>3.6409868102711174E-7</c:v>
                </c:pt>
                <c:pt idx="342">
                  <c:v>3.535320229279518E-7</c:v>
                </c:pt>
                <c:pt idx="343">
                  <c:v>3.3423133115486288E-7</c:v>
                </c:pt>
                <c:pt idx="344">
                  <c:v>3.34847110282246E-7</c:v>
                </c:pt>
                <c:pt idx="345">
                  <c:v>3.2512937409088495E-7</c:v>
                </c:pt>
                <c:pt idx="346">
                  <c:v>3.159843394110794E-7</c:v>
                </c:pt>
                <c:pt idx="347">
                  <c:v>3.0681402747853727E-7</c:v>
                </c:pt>
                <c:pt idx="348">
                  <c:v>2.9845871232873796E-7</c:v>
                </c:pt>
                <c:pt idx="349">
                  <c:v>2.9059825937234277E-7</c:v>
                </c:pt>
                <c:pt idx="350">
                  <c:v>2.8216468734638458E-7</c:v>
                </c:pt>
                <c:pt idx="351">
                  <c:v>2.7523952879287006E-7</c:v>
                </c:pt>
                <c:pt idx="357">
                  <c:v>12</c:v>
                </c:pt>
                <c:pt idx="359">
                  <c:v>0.84</c:v>
                </c:pt>
                <c:pt idx="361">
                  <c:v>0.1</c:v>
                </c:pt>
                <c:pt idx="363">
                  <c:v>8.7230567847658175E-4</c:v>
                </c:pt>
                <c:pt idx="364">
                  <c:v>8.4855060798476355E-4</c:v>
                </c:pt>
                <c:pt idx="365">
                  <c:v>8.2620248457720036E-4</c:v>
                </c:pt>
                <c:pt idx="366">
                  <c:v>7.9560749200570944E-4</c:v>
                </c:pt>
                <c:pt idx="368">
                  <c:v>7.5982564311483319E-4</c:v>
                </c:pt>
                <c:pt idx="369">
                  <c:v>7.3845374500098216E-4</c:v>
                </c:pt>
                <c:pt idx="370">
                  <c:v>4.9000000000000002E-2</c:v>
                </c:pt>
                <c:pt idx="371">
                  <c:v>6.9621376021142278E-4</c:v>
                </c:pt>
                <c:pt idx="372">
                  <c:v>6.753867820844155E-4</c:v>
                </c:pt>
                <c:pt idx="373">
                  <c:v>6.5518283533468383E-4</c:v>
                </c:pt>
                <c:pt idx="374">
                  <c:v>6.3616850385210359E-4</c:v>
                </c:pt>
                <c:pt idx="375">
                  <c:v>6.177059951314013E-4</c:v>
                </c:pt>
                <c:pt idx="376">
                  <c:v>6.0421159584735985E-4</c:v>
                </c:pt>
                <c:pt idx="377">
                  <c:v>5.850589311846338E-4</c:v>
                </c:pt>
                <c:pt idx="378">
                  <c:v>5.6807969446713634E-4</c:v>
                </c:pt>
                <c:pt idx="379">
                  <c:v>5.561810707917016E-4</c:v>
                </c:pt>
                <c:pt idx="380">
                  <c:v>5.3904678457817386E-4</c:v>
                </c:pt>
                <c:pt idx="381">
                  <c:v>5.2436718924594398E-4</c:v>
                </c:pt>
                <c:pt idx="382">
                  <c:v>5.0914931262098907E-4</c:v>
                </c:pt>
                <c:pt idx="384">
                  <c:v>3.6999999999999998E-2</c:v>
                </c:pt>
                <c:pt idx="385">
                  <c:v>0</c:v>
                </c:pt>
                <c:pt idx="386">
                  <c:v>3.5000000000000003E-2</c:v>
                </c:pt>
                <c:pt idx="387">
                  <c:v>4.4186704757155821E-4</c:v>
                </c:pt>
                <c:pt idx="388">
                  <c:v>4.3062581492567497E-4</c:v>
                </c:pt>
                <c:pt idx="389">
                  <c:v>4.1889879440802646E-4</c:v>
                </c:pt>
                <c:pt idx="390">
                  <c:v>4.067417596003935E-4</c:v>
                </c:pt>
                <c:pt idx="391">
                  <c:v>3.9639412500851206E-4</c:v>
                </c:pt>
                <c:pt idx="392">
                  <c:v>3.8312312814379719E-4</c:v>
                </c:pt>
                <c:pt idx="393">
                  <c:v>3.7268972487626789E-4</c:v>
                </c:pt>
                <c:pt idx="394">
                  <c:v>3.6220694254283345E-4</c:v>
                </c:pt>
                <c:pt idx="395">
                  <c:v>3.5201901332209632E-4</c:v>
                </c:pt>
                <c:pt idx="396">
                  <c:v>3.4306354210903388E-4</c:v>
                </c:pt>
                <c:pt idx="397">
                  <c:v>3.3402833984349503E-4</c:v>
                </c:pt>
                <c:pt idx="398">
                  <c:v>3.2463300064829609E-4</c:v>
                </c:pt>
                <c:pt idx="399">
                  <c:v>3.1521169234836449E-4</c:v>
                </c:pt>
                <c:pt idx="400">
                  <c:v>3.0747546224826585E-4</c:v>
                </c:pt>
                <c:pt idx="401">
                  <c:v>2.9745503342522728E-4</c:v>
                </c:pt>
                <c:pt idx="402">
                  <c:v>2.8988768652574962E-4</c:v>
                </c:pt>
                <c:pt idx="403">
                  <c:v>2.8147473632765226E-4</c:v>
                </c:pt>
                <c:pt idx="404">
                  <c:v>2.7380947360139472E-4</c:v>
                </c:pt>
                <c:pt idx="405">
                  <c:v>2.6659820317318032E-4</c:v>
                </c:pt>
                <c:pt idx="406">
                  <c:v>2.5886114668389413E-4</c:v>
                </c:pt>
                <c:pt idx="407">
                  <c:v>2.5158006305280809E-4</c:v>
                </c:pt>
                <c:pt idx="408">
                  <c:v>2.4450377716569413E-4</c:v>
                </c:pt>
                <c:pt idx="409">
                  <c:v>2.3675334853272981E-4</c:v>
                </c:pt>
                <c:pt idx="410">
                  <c:v>2.3073027103651236E-4</c:v>
                </c:pt>
                <c:pt idx="411">
                  <c:v>2.2486042247137549E-4</c:v>
                </c:pt>
                <c:pt idx="412">
                  <c:v>2.1974579000603789E-4</c:v>
                </c:pt>
                <c:pt idx="413">
                  <c:v>2.1278015502657502E-4</c:v>
                </c:pt>
                <c:pt idx="414">
                  <c:v>2.067952085653905E-4</c:v>
                </c:pt>
                <c:pt idx="415">
                  <c:v>2.0097860291652832E-4</c:v>
                </c:pt>
                <c:pt idx="416">
                  <c:v>1.9586564587516071E-4</c:v>
                </c:pt>
                <c:pt idx="417">
                  <c:v>1.9000639724262098E-4</c:v>
                </c:pt>
                <c:pt idx="418">
                  <c:v>1.8483204670041476E-4</c:v>
                </c:pt>
                <c:pt idx="419">
                  <c:v>1.7996415862106579E-4</c:v>
                </c:pt>
                <c:pt idx="420">
                  <c:v>1.7458059712106323E-4</c:v>
                </c:pt>
                <c:pt idx="421">
                  <c:v>1.6982632978858718E-4</c:v>
                </c:pt>
                <c:pt idx="422">
                  <c:v>1.6504956152578928E-4</c:v>
                </c:pt>
                <c:pt idx="423">
                  <c:v>1.6040715119832971E-4</c:v>
                </c:pt>
                <c:pt idx="424">
                  <c:v>1.5661435587830381E-4</c:v>
                </c:pt>
                <c:pt idx="425">
                  <c:v>1.5164989928706724E-4</c:v>
                </c:pt>
                <c:pt idx="426">
                  <c:v>1.4765592340381292E-4</c:v>
                </c:pt>
                <c:pt idx="427">
                  <c:v>1.436348824367086E-4</c:v>
                </c:pt>
                <c:pt idx="428">
                  <c:v>1.4010965628582421E-4</c:v>
                </c:pt>
                <c:pt idx="429">
                  <c:v>1.3591832753937535E-4</c:v>
                </c:pt>
                <c:pt idx="430">
                  <c:v>1.3209530225153634E-4</c:v>
                </c:pt>
                <c:pt idx="431">
                  <c:v>1.2837980861609512E-4</c:v>
                </c:pt>
                <c:pt idx="432">
                  <c:v>1.2476882205032032E-4</c:v>
                </c:pt>
                <c:pt idx="433">
                  <c:v>1.2148280822114055E-4</c:v>
                </c:pt>
                <c:pt idx="434">
                  <c:v>1.1795720550328001E-4</c:v>
                </c:pt>
                <c:pt idx="435">
                  <c:v>1.1474493507917606E-4</c:v>
                </c:pt>
                <c:pt idx="436">
                  <c:v>1.1182578888520036E-4</c:v>
                </c:pt>
                <c:pt idx="437">
                  <c:v>1.0848056161126629E-4</c:v>
                </c:pt>
                <c:pt idx="438">
                  <c:v>1.0562352874204485E-4</c:v>
                </c:pt>
                <c:pt idx="439">
                  <c:v>1.054292885579049E-4</c:v>
                </c:pt>
                <c:pt idx="453" formatCode="0.E+00">
                  <c:v>2.7523952879287006E-7</c:v>
                </c:pt>
              </c:numCache>
            </c:numRef>
          </c:val>
          <c:smooth val="0"/>
        </c:ser>
        <c:ser>
          <c:idx val="2"/>
          <c:order val="2"/>
          <c:tx>
            <c:strRef>
              <c:f>浮遊塵!$J$233</c:f>
              <c:strCache>
                <c:ptCount val="1"/>
                <c:pt idx="0">
                  <c:v>K-40</c:v>
                </c:pt>
              </c:strCache>
            </c:strRef>
          </c:tx>
          <c:spPr>
            <a:ln w="0">
              <a:solidFill>
                <a:srgbClr val="00B050"/>
              </a:solidFill>
              <a:prstDash val="solid"/>
            </a:ln>
          </c:spPr>
          <c:marker>
            <c:symbol val="square"/>
            <c:size val="4"/>
            <c:spPr>
              <a:solidFill>
                <a:schemeClr val="bg1"/>
              </a:solidFill>
              <a:ln>
                <a:solidFill>
                  <a:srgbClr val="00B050"/>
                </a:solidFill>
              </a:ln>
            </c:spPr>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浮遊塵!$K$235:$K$722</c:f>
              <c:numCache>
                <c:formatCode>0.000</c:formatCode>
                <c:ptCount val="488"/>
                <c:pt idx="0">
                  <c:v>0.7407407407407407</c:v>
                </c:pt>
                <c:pt idx="1">
                  <c:v>0.7407407407407407</c:v>
                </c:pt>
                <c:pt idx="2">
                  <c:v>0.7407407407407407</c:v>
                </c:pt>
                <c:pt idx="3">
                  <c:v>0.37037037037037035</c:v>
                </c:pt>
                <c:pt idx="4">
                  <c:v>0.37037037037037035</c:v>
                </c:pt>
                <c:pt idx="5">
                  <c:v>0.37037037037037035</c:v>
                </c:pt>
                <c:pt idx="6">
                  <c:v>0.37037037037037035</c:v>
                </c:pt>
                <c:pt idx="7">
                  <c:v>0.37037037037037035</c:v>
                </c:pt>
                <c:pt idx="8">
                  <c:v>0.37037037037037035</c:v>
                </c:pt>
                <c:pt idx="9">
                  <c:v>0.37037037037037035</c:v>
                </c:pt>
                <c:pt idx="10">
                  <c:v>1.6500000000000001E-2</c:v>
                </c:pt>
                <c:pt idx="11">
                  <c:v>1.6500000000000001E-2</c:v>
                </c:pt>
                <c:pt idx="12">
                  <c:v>1.6500000000000001E-2</c:v>
                </c:pt>
                <c:pt idx="13">
                  <c:v>0.37037037037037035</c:v>
                </c:pt>
                <c:pt idx="14">
                  <c:v>1.6500000000000001E-2</c:v>
                </c:pt>
                <c:pt idx="15">
                  <c:v>0.18518518518518517</c:v>
                </c:pt>
                <c:pt idx="16">
                  <c:v>1.6500000000000001E-2</c:v>
                </c:pt>
                <c:pt idx="17">
                  <c:v>1.6500000000000001E-2</c:v>
                </c:pt>
                <c:pt idx="18">
                  <c:v>1.6500000000000001E-2</c:v>
                </c:pt>
                <c:pt idx="19">
                  <c:v>0.37037037037037035</c:v>
                </c:pt>
                <c:pt idx="20">
                  <c:v>0.37037037037037035</c:v>
                </c:pt>
                <c:pt idx="21">
                  <c:v>0.37037037037037035</c:v>
                </c:pt>
                <c:pt idx="22">
                  <c:v>0.37037037037037035</c:v>
                </c:pt>
                <c:pt idx="23">
                  <c:v>0.18518518518518517</c:v>
                </c:pt>
                <c:pt idx="24">
                  <c:v>0.18518518518518517</c:v>
                </c:pt>
                <c:pt idx="25">
                  <c:v>0.18518518518518517</c:v>
                </c:pt>
                <c:pt idx="26">
                  <c:v>0.18518518518518517</c:v>
                </c:pt>
                <c:pt idx="27">
                  <c:v>0.37037037037037035</c:v>
                </c:pt>
                <c:pt idx="28">
                  <c:v>1.6500000000000001E-2</c:v>
                </c:pt>
                <c:pt idx="29">
                  <c:v>0.18518518518518517</c:v>
                </c:pt>
                <c:pt idx="30">
                  <c:v>1.6500000000000001E-2</c:v>
                </c:pt>
                <c:pt idx="31">
                  <c:v>0.18518518518518517</c:v>
                </c:pt>
                <c:pt idx="32">
                  <c:v>0.18518518518518517</c:v>
                </c:pt>
                <c:pt idx="33">
                  <c:v>0.18518518518518517</c:v>
                </c:pt>
                <c:pt idx="34">
                  <c:v>0.18518518518518517</c:v>
                </c:pt>
                <c:pt idx="35">
                  <c:v>0.18518518518518517</c:v>
                </c:pt>
                <c:pt idx="36">
                  <c:v>0.18518518518518517</c:v>
                </c:pt>
                <c:pt idx="37">
                  <c:v>1.6500000000000001E-2</c:v>
                </c:pt>
                <c:pt idx="38">
                  <c:v>1.6500000000000001E-2</c:v>
                </c:pt>
                <c:pt idx="39">
                  <c:v>0.18518518518518517</c:v>
                </c:pt>
                <c:pt idx="40">
                  <c:v>0.18518518518518517</c:v>
                </c:pt>
                <c:pt idx="41">
                  <c:v>0.18518518518518517</c:v>
                </c:pt>
                <c:pt idx="42">
                  <c:v>1.6500000000000001E-2</c:v>
                </c:pt>
                <c:pt idx="43">
                  <c:v>0.18518518518518517</c:v>
                </c:pt>
                <c:pt idx="44">
                  <c:v>1.6500000000000001E-2</c:v>
                </c:pt>
                <c:pt idx="45">
                  <c:v>0.18518518518518517</c:v>
                </c:pt>
                <c:pt idx="46">
                  <c:v>0.18518518518518517</c:v>
                </c:pt>
                <c:pt idx="47">
                  <c:v>1.6500000000000001E-2</c:v>
                </c:pt>
                <c:pt idx="48">
                  <c:v>0.37037037037037035</c:v>
                </c:pt>
                <c:pt idx="49">
                  <c:v>0.37037037037037035</c:v>
                </c:pt>
                <c:pt idx="50">
                  <c:v>0.18518518518518517</c:v>
                </c:pt>
                <c:pt idx="51">
                  <c:v>0.37037037037037035</c:v>
                </c:pt>
                <c:pt idx="52">
                  <c:v>1.6500000000000001E-2</c:v>
                </c:pt>
                <c:pt idx="53">
                  <c:v>0.37037037037037035</c:v>
                </c:pt>
                <c:pt idx="55">
                  <c:v>1.6500000000000001E-2</c:v>
                </c:pt>
                <c:pt idx="56">
                  <c:v>1.6500000000000001E-2</c:v>
                </c:pt>
                <c:pt idx="57">
                  <c:v>1.6500000000000001E-2</c:v>
                </c:pt>
                <c:pt idx="58">
                  <c:v>0.3037037037037037</c:v>
                </c:pt>
                <c:pt idx="59">
                  <c:v>0.29629629629629628</c:v>
                </c:pt>
                <c:pt idx="60">
                  <c:v>0.20370370370370369</c:v>
                </c:pt>
                <c:pt idx="61">
                  <c:v>0.48148148148148145</c:v>
                </c:pt>
                <c:pt idx="62">
                  <c:v>0.28888888888888886</c:v>
                </c:pt>
                <c:pt idx="63">
                  <c:v>0.24074074074074073</c:v>
                </c:pt>
                <c:pt idx="64">
                  <c:v>0.18888888888888891</c:v>
                </c:pt>
                <c:pt idx="65">
                  <c:v>1.6500000000000001E-2</c:v>
                </c:pt>
                <c:pt idx="66">
                  <c:v>0.15185185185185185</c:v>
                </c:pt>
                <c:pt idx="67">
                  <c:v>0.34814814814814815</c:v>
                </c:pt>
                <c:pt idx="68">
                  <c:v>0.36296296296296293</c:v>
                </c:pt>
                <c:pt idx="69">
                  <c:v>0.3666666666666667</c:v>
                </c:pt>
                <c:pt idx="70">
                  <c:v>0.44444444444444448</c:v>
                </c:pt>
                <c:pt idx="71">
                  <c:v>0.33333333333333331</c:v>
                </c:pt>
                <c:pt idx="72">
                  <c:v>0.21111111111111111</c:v>
                </c:pt>
                <c:pt idx="73">
                  <c:v>0.35555555555555551</c:v>
                </c:pt>
                <c:pt idx="74">
                  <c:v>0.35185185185185186</c:v>
                </c:pt>
                <c:pt idx="75">
                  <c:v>0.20370370370370369</c:v>
                </c:pt>
                <c:pt idx="76">
                  <c:v>0.27407407407407408</c:v>
                </c:pt>
                <c:pt idx="77">
                  <c:v>0.3666666666666667</c:v>
                </c:pt>
                <c:pt idx="78">
                  <c:v>0.26666666666666666</c:v>
                </c:pt>
                <c:pt idx="79">
                  <c:v>0.36</c:v>
                </c:pt>
                <c:pt idx="80">
                  <c:v>0.5</c:v>
                </c:pt>
                <c:pt idx="81">
                  <c:v>0.31</c:v>
                </c:pt>
                <c:pt idx="82">
                  <c:v>0.44</c:v>
                </c:pt>
                <c:pt idx="84">
                  <c:v>0.25</c:v>
                </c:pt>
                <c:pt idx="85">
                  <c:v>0.43</c:v>
                </c:pt>
                <c:pt idx="86">
                  <c:v>0.28999999999999998</c:v>
                </c:pt>
                <c:pt idx="87">
                  <c:v>0.56999999999999995</c:v>
                </c:pt>
                <c:pt idx="88">
                  <c:v>0.31</c:v>
                </c:pt>
                <c:pt idx="89">
                  <c:v>0.59</c:v>
                </c:pt>
                <c:pt idx="90">
                  <c:v>0.26</c:v>
                </c:pt>
                <c:pt idx="91">
                  <c:v>0.21</c:v>
                </c:pt>
                <c:pt idx="92">
                  <c:v>0.37</c:v>
                </c:pt>
                <c:pt idx="93">
                  <c:v>0.18</c:v>
                </c:pt>
                <c:pt idx="94">
                  <c:v>0.25</c:v>
                </c:pt>
                <c:pt idx="95">
                  <c:v>0.42</c:v>
                </c:pt>
                <c:pt idx="96">
                  <c:v>0.2</c:v>
                </c:pt>
                <c:pt idx="97">
                  <c:v>0.22</c:v>
                </c:pt>
                <c:pt idx="98">
                  <c:v>0.39</c:v>
                </c:pt>
                <c:pt idx="99">
                  <c:v>0.49</c:v>
                </c:pt>
                <c:pt idx="100">
                  <c:v>0.25</c:v>
                </c:pt>
                <c:pt idx="101">
                  <c:v>0.42</c:v>
                </c:pt>
                <c:pt idx="102">
                  <c:v>0.32</c:v>
                </c:pt>
                <c:pt idx="103">
                  <c:v>0.38</c:v>
                </c:pt>
                <c:pt idx="104">
                  <c:v>0.32</c:v>
                </c:pt>
                <c:pt idx="105">
                  <c:v>0.22</c:v>
                </c:pt>
                <c:pt idx="106">
                  <c:v>0.25</c:v>
                </c:pt>
                <c:pt idx="107">
                  <c:v>0.25</c:v>
                </c:pt>
                <c:pt idx="108">
                  <c:v>0.3</c:v>
                </c:pt>
                <c:pt idx="109">
                  <c:v>0.11</c:v>
                </c:pt>
                <c:pt idx="110">
                  <c:v>0.17</c:v>
                </c:pt>
                <c:pt idx="111">
                  <c:v>0.18</c:v>
                </c:pt>
                <c:pt idx="112" formatCode="&quot;(&quot;0.00&quot;)&quot;">
                  <c:v>0.15</c:v>
                </c:pt>
                <c:pt idx="113">
                  <c:v>1.6500000000000001E-2</c:v>
                </c:pt>
                <c:pt idx="114">
                  <c:v>0.19</c:v>
                </c:pt>
                <c:pt idx="115" formatCode="&quot;(&quot;0.00&quot;)&quot;">
                  <c:v>0.3</c:v>
                </c:pt>
                <c:pt idx="116">
                  <c:v>1.6500000000000001E-2</c:v>
                </c:pt>
                <c:pt idx="117" formatCode="&quot;(&quot;0.00&quot;)&quot;">
                  <c:v>0.15</c:v>
                </c:pt>
                <c:pt idx="118" formatCode="&quot;(&quot;0.00&quot;)&quot;">
                  <c:v>0.23</c:v>
                </c:pt>
                <c:pt idx="119" formatCode="&quot;(&quot;0.00&quot;)&quot;">
                  <c:v>0.26</c:v>
                </c:pt>
                <c:pt idx="122">
                  <c:v>1.6500000000000001E-2</c:v>
                </c:pt>
                <c:pt idx="123">
                  <c:v>1.6500000000000001E-2</c:v>
                </c:pt>
                <c:pt idx="124">
                  <c:v>1.6500000000000001E-2</c:v>
                </c:pt>
                <c:pt idx="125">
                  <c:v>1.6500000000000001E-2</c:v>
                </c:pt>
                <c:pt idx="126">
                  <c:v>1.6500000000000001E-2</c:v>
                </c:pt>
                <c:pt idx="127">
                  <c:v>1.6500000000000001E-2</c:v>
                </c:pt>
                <c:pt idx="128">
                  <c:v>0.16</c:v>
                </c:pt>
                <c:pt idx="129">
                  <c:v>0.27</c:v>
                </c:pt>
                <c:pt idx="130">
                  <c:v>0.3</c:v>
                </c:pt>
                <c:pt idx="131">
                  <c:v>1.6500000000000001E-2</c:v>
                </c:pt>
                <c:pt idx="132">
                  <c:v>1.6500000000000001E-2</c:v>
                </c:pt>
                <c:pt idx="133">
                  <c:v>1.6500000000000001E-2</c:v>
                </c:pt>
                <c:pt idx="134">
                  <c:v>0.17</c:v>
                </c:pt>
                <c:pt idx="135">
                  <c:v>1.6500000000000001E-2</c:v>
                </c:pt>
                <c:pt idx="136">
                  <c:v>0.15</c:v>
                </c:pt>
                <c:pt idx="137">
                  <c:v>1.6500000000000001E-2</c:v>
                </c:pt>
                <c:pt idx="138">
                  <c:v>1.6500000000000001E-2</c:v>
                </c:pt>
                <c:pt idx="139">
                  <c:v>0.2</c:v>
                </c:pt>
                <c:pt idx="140">
                  <c:v>1.6500000000000001E-2</c:v>
                </c:pt>
                <c:pt idx="141">
                  <c:v>1.6500000000000001E-2</c:v>
                </c:pt>
                <c:pt idx="142">
                  <c:v>1.6500000000000001E-2</c:v>
                </c:pt>
                <c:pt idx="143">
                  <c:v>1.6500000000000001E-2</c:v>
                </c:pt>
                <c:pt idx="144">
                  <c:v>0.14000000000000001</c:v>
                </c:pt>
                <c:pt idx="145">
                  <c:v>1.6500000000000001E-2</c:v>
                </c:pt>
                <c:pt idx="146">
                  <c:v>1.6500000000000001E-2</c:v>
                </c:pt>
                <c:pt idx="147">
                  <c:v>1.6500000000000001E-2</c:v>
                </c:pt>
                <c:pt idx="148">
                  <c:v>1.6500000000000001E-2</c:v>
                </c:pt>
                <c:pt idx="149">
                  <c:v>1.6500000000000001E-2</c:v>
                </c:pt>
                <c:pt idx="150">
                  <c:v>1.6500000000000001E-2</c:v>
                </c:pt>
                <c:pt idx="151">
                  <c:v>1.6500000000000001E-2</c:v>
                </c:pt>
                <c:pt idx="152">
                  <c:v>1.6500000000000001E-2</c:v>
                </c:pt>
                <c:pt idx="153">
                  <c:v>1.6500000000000001E-2</c:v>
                </c:pt>
                <c:pt idx="154">
                  <c:v>1.6500000000000001E-2</c:v>
                </c:pt>
                <c:pt idx="155">
                  <c:v>0.12</c:v>
                </c:pt>
                <c:pt idx="156">
                  <c:v>1.6500000000000001E-2</c:v>
                </c:pt>
                <c:pt idx="157">
                  <c:v>1.6500000000000001E-2</c:v>
                </c:pt>
                <c:pt idx="158">
                  <c:v>1.6500000000000001E-2</c:v>
                </c:pt>
                <c:pt idx="159">
                  <c:v>1.6500000000000001E-2</c:v>
                </c:pt>
                <c:pt idx="160">
                  <c:v>1.6500000000000001E-2</c:v>
                </c:pt>
                <c:pt idx="161">
                  <c:v>1.6500000000000001E-2</c:v>
                </c:pt>
                <c:pt idx="162">
                  <c:v>1.6500000000000001E-2</c:v>
                </c:pt>
                <c:pt idx="163">
                  <c:v>1.6500000000000001E-2</c:v>
                </c:pt>
                <c:pt idx="164">
                  <c:v>1.6500000000000001E-2</c:v>
                </c:pt>
                <c:pt idx="165">
                  <c:v>1.6500000000000001E-2</c:v>
                </c:pt>
                <c:pt idx="166">
                  <c:v>1.6500000000000001E-2</c:v>
                </c:pt>
                <c:pt idx="167">
                  <c:v>1.6500000000000001E-2</c:v>
                </c:pt>
                <c:pt idx="168">
                  <c:v>1.6500000000000001E-2</c:v>
                </c:pt>
                <c:pt idx="169">
                  <c:v>1.6500000000000001E-2</c:v>
                </c:pt>
                <c:pt idx="170">
                  <c:v>1.6500000000000001E-2</c:v>
                </c:pt>
                <c:pt idx="171">
                  <c:v>1.6500000000000001E-2</c:v>
                </c:pt>
                <c:pt idx="172">
                  <c:v>1.6500000000000001E-2</c:v>
                </c:pt>
                <c:pt idx="173">
                  <c:v>1.6500000000000001E-2</c:v>
                </c:pt>
                <c:pt idx="174">
                  <c:v>1.6500000000000001E-2</c:v>
                </c:pt>
                <c:pt idx="175">
                  <c:v>1.6500000000000001E-2</c:v>
                </c:pt>
                <c:pt idx="176">
                  <c:v>1.6500000000000001E-2</c:v>
                </c:pt>
                <c:pt idx="177">
                  <c:v>1.6500000000000001E-2</c:v>
                </c:pt>
                <c:pt idx="178">
                  <c:v>1.6500000000000001E-2</c:v>
                </c:pt>
                <c:pt idx="179">
                  <c:v>1.6500000000000001E-2</c:v>
                </c:pt>
                <c:pt idx="180">
                  <c:v>1.6500000000000001E-2</c:v>
                </c:pt>
                <c:pt idx="181">
                  <c:v>1.6500000000000001E-2</c:v>
                </c:pt>
                <c:pt idx="182">
                  <c:v>1.6500000000000001E-2</c:v>
                </c:pt>
                <c:pt idx="183">
                  <c:v>1.6500000000000001E-2</c:v>
                </c:pt>
                <c:pt idx="184">
                  <c:v>1.6500000000000001E-2</c:v>
                </c:pt>
                <c:pt idx="185">
                  <c:v>1.6500000000000001E-2</c:v>
                </c:pt>
                <c:pt idx="186">
                  <c:v>1.6500000000000001E-2</c:v>
                </c:pt>
                <c:pt idx="187">
                  <c:v>1.6500000000000001E-2</c:v>
                </c:pt>
                <c:pt idx="188">
                  <c:v>1.6500000000000001E-2</c:v>
                </c:pt>
                <c:pt idx="189">
                  <c:v>1.6500000000000001E-2</c:v>
                </c:pt>
                <c:pt idx="190">
                  <c:v>1.6500000000000001E-2</c:v>
                </c:pt>
                <c:pt idx="191">
                  <c:v>1.6500000000000001E-2</c:v>
                </c:pt>
                <c:pt idx="192">
                  <c:v>1.6500000000000001E-2</c:v>
                </c:pt>
                <c:pt idx="193">
                  <c:v>1.6500000000000001E-2</c:v>
                </c:pt>
                <c:pt idx="194">
                  <c:v>1.6500000000000001E-2</c:v>
                </c:pt>
                <c:pt idx="195">
                  <c:v>1.6500000000000001E-2</c:v>
                </c:pt>
                <c:pt idx="196">
                  <c:v>1.6500000000000001E-2</c:v>
                </c:pt>
                <c:pt idx="197">
                  <c:v>1.6500000000000001E-2</c:v>
                </c:pt>
                <c:pt idx="198">
                  <c:v>1.6500000000000001E-2</c:v>
                </c:pt>
                <c:pt idx="199">
                  <c:v>1.6500000000000001E-2</c:v>
                </c:pt>
                <c:pt idx="200">
                  <c:v>0.24</c:v>
                </c:pt>
                <c:pt idx="201">
                  <c:v>1.6500000000000001E-2</c:v>
                </c:pt>
                <c:pt idx="202">
                  <c:v>1.6500000000000001E-2</c:v>
                </c:pt>
                <c:pt idx="203">
                  <c:v>1.6500000000000001E-2</c:v>
                </c:pt>
                <c:pt idx="204">
                  <c:v>1.6500000000000001E-2</c:v>
                </c:pt>
                <c:pt idx="205" formatCode="&quot;(&quot;0.00&quot;)&quot;">
                  <c:v>0.24</c:v>
                </c:pt>
                <c:pt idx="206">
                  <c:v>0.35</c:v>
                </c:pt>
                <c:pt idx="207">
                  <c:v>1.6500000000000001E-2</c:v>
                </c:pt>
                <c:pt idx="208">
                  <c:v>1.6500000000000001E-2</c:v>
                </c:pt>
                <c:pt idx="209">
                  <c:v>1.6500000000000001E-2</c:v>
                </c:pt>
                <c:pt idx="210">
                  <c:v>1.6500000000000001E-2</c:v>
                </c:pt>
                <c:pt idx="211">
                  <c:v>0.28999999999999998</c:v>
                </c:pt>
                <c:pt idx="212">
                  <c:v>1.6500000000000001E-2</c:v>
                </c:pt>
                <c:pt idx="213">
                  <c:v>0.25</c:v>
                </c:pt>
                <c:pt idx="214">
                  <c:v>1.6500000000000001E-2</c:v>
                </c:pt>
                <c:pt idx="215">
                  <c:v>1.6500000000000001E-2</c:v>
                </c:pt>
                <c:pt idx="216">
                  <c:v>0.22</c:v>
                </c:pt>
                <c:pt idx="217">
                  <c:v>0.27</c:v>
                </c:pt>
                <c:pt idx="218">
                  <c:v>1.6500000000000001E-2</c:v>
                </c:pt>
                <c:pt idx="219">
                  <c:v>0.34</c:v>
                </c:pt>
                <c:pt idx="220">
                  <c:v>1.6500000000000001E-2</c:v>
                </c:pt>
                <c:pt idx="221">
                  <c:v>1.6500000000000001E-2</c:v>
                </c:pt>
                <c:pt idx="222">
                  <c:v>0.32</c:v>
                </c:pt>
                <c:pt idx="223">
                  <c:v>0.32</c:v>
                </c:pt>
                <c:pt idx="224">
                  <c:v>1.6500000000000001E-2</c:v>
                </c:pt>
                <c:pt idx="225">
                  <c:v>1.6500000000000001E-2</c:v>
                </c:pt>
                <c:pt idx="226">
                  <c:v>1.6500000000000001E-2</c:v>
                </c:pt>
                <c:pt idx="227">
                  <c:v>1.6500000000000001E-2</c:v>
                </c:pt>
                <c:pt idx="228">
                  <c:v>1.6500000000000001E-2</c:v>
                </c:pt>
                <c:pt idx="229">
                  <c:v>1.6500000000000001E-2</c:v>
                </c:pt>
                <c:pt idx="230">
                  <c:v>1.6500000000000001E-2</c:v>
                </c:pt>
                <c:pt idx="231">
                  <c:v>1.6500000000000001E-2</c:v>
                </c:pt>
                <c:pt idx="232">
                  <c:v>1.6500000000000001E-2</c:v>
                </c:pt>
                <c:pt idx="233">
                  <c:v>1.6500000000000001E-2</c:v>
                </c:pt>
                <c:pt idx="234">
                  <c:v>1.6500000000000001E-2</c:v>
                </c:pt>
                <c:pt idx="235">
                  <c:v>1.6500000000000001E-2</c:v>
                </c:pt>
                <c:pt idx="236">
                  <c:v>1.6500000000000001E-2</c:v>
                </c:pt>
                <c:pt idx="237">
                  <c:v>1.6500000000000001E-2</c:v>
                </c:pt>
                <c:pt idx="238">
                  <c:v>1.6500000000000001E-2</c:v>
                </c:pt>
                <c:pt idx="239">
                  <c:v>1.6500000000000001E-2</c:v>
                </c:pt>
                <c:pt idx="240">
                  <c:v>1.6500000000000001E-2</c:v>
                </c:pt>
                <c:pt idx="241">
                  <c:v>1.6500000000000001E-2</c:v>
                </c:pt>
                <c:pt idx="242">
                  <c:v>1.6500000000000001E-2</c:v>
                </c:pt>
                <c:pt idx="243">
                  <c:v>0.28999999999999998</c:v>
                </c:pt>
                <c:pt idx="244">
                  <c:v>1.6500000000000001E-2</c:v>
                </c:pt>
                <c:pt idx="245">
                  <c:v>1.6500000000000001E-2</c:v>
                </c:pt>
                <c:pt idx="246">
                  <c:v>1.6500000000000001E-2</c:v>
                </c:pt>
                <c:pt idx="247">
                  <c:v>1.6500000000000001E-2</c:v>
                </c:pt>
                <c:pt idx="248">
                  <c:v>1.6500000000000001E-2</c:v>
                </c:pt>
                <c:pt idx="249">
                  <c:v>1.6500000000000001E-2</c:v>
                </c:pt>
                <c:pt idx="250">
                  <c:v>1.6500000000000001E-2</c:v>
                </c:pt>
                <c:pt idx="251">
                  <c:v>1.6500000000000001E-2</c:v>
                </c:pt>
                <c:pt idx="252">
                  <c:v>1.6500000000000001E-2</c:v>
                </c:pt>
                <c:pt idx="253">
                  <c:v>1.6500000000000001E-2</c:v>
                </c:pt>
                <c:pt idx="254">
                  <c:v>1.6500000000000001E-2</c:v>
                </c:pt>
                <c:pt idx="255">
                  <c:v>1.6500000000000001E-2</c:v>
                </c:pt>
                <c:pt idx="256">
                  <c:v>1.6500000000000001E-2</c:v>
                </c:pt>
                <c:pt idx="257">
                  <c:v>1.6500000000000001E-2</c:v>
                </c:pt>
                <c:pt idx="258">
                  <c:v>1.6500000000000001E-2</c:v>
                </c:pt>
                <c:pt idx="259">
                  <c:v>1.6500000000000001E-2</c:v>
                </c:pt>
                <c:pt idx="260">
                  <c:v>1.6500000000000001E-2</c:v>
                </c:pt>
                <c:pt idx="261">
                  <c:v>1.6500000000000001E-2</c:v>
                </c:pt>
                <c:pt idx="262">
                  <c:v>1.6500000000000001E-2</c:v>
                </c:pt>
                <c:pt idx="263">
                  <c:v>1.6500000000000001E-2</c:v>
                </c:pt>
                <c:pt idx="264">
                  <c:v>1.6500000000000001E-2</c:v>
                </c:pt>
                <c:pt idx="265">
                  <c:v>1.6500000000000001E-2</c:v>
                </c:pt>
                <c:pt idx="266">
                  <c:v>1.6500000000000001E-2</c:v>
                </c:pt>
                <c:pt idx="267">
                  <c:v>1.6500000000000001E-2</c:v>
                </c:pt>
                <c:pt idx="269">
                  <c:v>1.6500000000000001E-2</c:v>
                </c:pt>
                <c:pt idx="270">
                  <c:v>0.32</c:v>
                </c:pt>
                <c:pt idx="271">
                  <c:v>1.6500000000000001E-2</c:v>
                </c:pt>
                <c:pt idx="272">
                  <c:v>1.6500000000000001E-2</c:v>
                </c:pt>
                <c:pt idx="273">
                  <c:v>1.6500000000000001E-2</c:v>
                </c:pt>
                <c:pt idx="274">
                  <c:v>1.6500000000000001E-2</c:v>
                </c:pt>
                <c:pt idx="275">
                  <c:v>1.6500000000000001E-2</c:v>
                </c:pt>
                <c:pt idx="276">
                  <c:v>0.19</c:v>
                </c:pt>
                <c:pt idx="277">
                  <c:v>1.6500000000000001E-2</c:v>
                </c:pt>
                <c:pt idx="278">
                  <c:v>0.41</c:v>
                </c:pt>
                <c:pt idx="279">
                  <c:v>1.6500000000000001E-2</c:v>
                </c:pt>
                <c:pt idx="280">
                  <c:v>1.6500000000000001E-2</c:v>
                </c:pt>
                <c:pt idx="281">
                  <c:v>1.6500000000000001E-2</c:v>
                </c:pt>
                <c:pt idx="282">
                  <c:v>1.6500000000000001E-2</c:v>
                </c:pt>
                <c:pt idx="283">
                  <c:v>0.34</c:v>
                </c:pt>
                <c:pt idx="284">
                  <c:v>1.6500000000000001E-2</c:v>
                </c:pt>
                <c:pt idx="285">
                  <c:v>0.21</c:v>
                </c:pt>
                <c:pt idx="286">
                  <c:v>1.6500000000000001E-2</c:v>
                </c:pt>
                <c:pt idx="287">
                  <c:v>1.6500000000000001E-2</c:v>
                </c:pt>
                <c:pt idx="288">
                  <c:v>1.6500000000000001E-2</c:v>
                </c:pt>
                <c:pt idx="289">
                  <c:v>1.6500000000000001E-2</c:v>
                </c:pt>
                <c:pt idx="290">
                  <c:v>1.6500000000000001E-2</c:v>
                </c:pt>
                <c:pt idx="291">
                  <c:v>1.6500000000000001E-2</c:v>
                </c:pt>
                <c:pt idx="292">
                  <c:v>1.6500000000000001E-2</c:v>
                </c:pt>
                <c:pt idx="293">
                  <c:v>0.26</c:v>
                </c:pt>
                <c:pt idx="294">
                  <c:v>1.6500000000000001E-2</c:v>
                </c:pt>
                <c:pt idx="295">
                  <c:v>0.28999999999999998</c:v>
                </c:pt>
                <c:pt idx="296">
                  <c:v>0.24</c:v>
                </c:pt>
                <c:pt idx="297">
                  <c:v>0.19</c:v>
                </c:pt>
                <c:pt idx="298">
                  <c:v>0.21</c:v>
                </c:pt>
                <c:pt idx="299" formatCode="&quot;(&quot;0.00&quot;)&quot;">
                  <c:v>0.22</c:v>
                </c:pt>
                <c:pt idx="300">
                  <c:v>0.21</c:v>
                </c:pt>
                <c:pt idx="301">
                  <c:v>1.6500000000000001E-2</c:v>
                </c:pt>
                <c:pt idx="302">
                  <c:v>1.6500000000000001E-2</c:v>
                </c:pt>
                <c:pt idx="303">
                  <c:v>0.25</c:v>
                </c:pt>
                <c:pt idx="304">
                  <c:v>1.6500000000000001E-2</c:v>
                </c:pt>
                <c:pt idx="305">
                  <c:v>1.6500000000000001E-2</c:v>
                </c:pt>
                <c:pt idx="306">
                  <c:v>0.46</c:v>
                </c:pt>
                <c:pt idx="307">
                  <c:v>1.6500000000000001E-2</c:v>
                </c:pt>
                <c:pt idx="308">
                  <c:v>0.41</c:v>
                </c:pt>
                <c:pt idx="309">
                  <c:v>0.19</c:v>
                </c:pt>
                <c:pt idx="310">
                  <c:v>0.27</c:v>
                </c:pt>
                <c:pt idx="311">
                  <c:v>0.23</c:v>
                </c:pt>
                <c:pt idx="312">
                  <c:v>0.21</c:v>
                </c:pt>
                <c:pt idx="313">
                  <c:v>1.6500000000000001E-2</c:v>
                </c:pt>
                <c:pt idx="314">
                  <c:v>0.34</c:v>
                </c:pt>
                <c:pt idx="315">
                  <c:v>1.6500000000000001E-2</c:v>
                </c:pt>
                <c:pt idx="316">
                  <c:v>1.6500000000000001E-2</c:v>
                </c:pt>
                <c:pt idx="317">
                  <c:v>1.6500000000000001E-2</c:v>
                </c:pt>
                <c:pt idx="318">
                  <c:v>1.6500000000000001E-2</c:v>
                </c:pt>
                <c:pt idx="319">
                  <c:v>1.6500000000000001E-2</c:v>
                </c:pt>
                <c:pt idx="320">
                  <c:v>1.6500000000000001E-2</c:v>
                </c:pt>
                <c:pt idx="321">
                  <c:v>1.6500000000000001E-2</c:v>
                </c:pt>
                <c:pt idx="322">
                  <c:v>1.6500000000000001E-2</c:v>
                </c:pt>
                <c:pt idx="323">
                  <c:v>1.6500000000000001E-2</c:v>
                </c:pt>
                <c:pt idx="324">
                  <c:v>1.6500000000000001E-2</c:v>
                </c:pt>
                <c:pt idx="325">
                  <c:v>1.6500000000000001E-2</c:v>
                </c:pt>
                <c:pt idx="326">
                  <c:v>1.6500000000000001E-2</c:v>
                </c:pt>
                <c:pt idx="327">
                  <c:v>1.6500000000000001E-2</c:v>
                </c:pt>
                <c:pt idx="328">
                  <c:v>1.6500000000000001E-2</c:v>
                </c:pt>
                <c:pt idx="329">
                  <c:v>1.6500000000000001E-2</c:v>
                </c:pt>
                <c:pt idx="330">
                  <c:v>1.6500000000000001E-2</c:v>
                </c:pt>
                <c:pt idx="331">
                  <c:v>1.6500000000000001E-2</c:v>
                </c:pt>
                <c:pt idx="332">
                  <c:v>1.6500000000000001E-2</c:v>
                </c:pt>
                <c:pt idx="333">
                  <c:v>1.6500000000000001E-2</c:v>
                </c:pt>
                <c:pt idx="334">
                  <c:v>1.6500000000000001E-2</c:v>
                </c:pt>
                <c:pt idx="335">
                  <c:v>1.6500000000000001E-2</c:v>
                </c:pt>
                <c:pt idx="336">
                  <c:v>1.6500000000000001E-2</c:v>
                </c:pt>
                <c:pt idx="337">
                  <c:v>0.22</c:v>
                </c:pt>
                <c:pt idx="338">
                  <c:v>1.6500000000000001E-2</c:v>
                </c:pt>
                <c:pt idx="339">
                  <c:v>1.6500000000000001E-2</c:v>
                </c:pt>
                <c:pt idx="340">
                  <c:v>1.6500000000000001E-2</c:v>
                </c:pt>
                <c:pt idx="341">
                  <c:v>1.6500000000000001E-2</c:v>
                </c:pt>
                <c:pt idx="342">
                  <c:v>1.6500000000000001E-2</c:v>
                </c:pt>
                <c:pt idx="343">
                  <c:v>1.6500000000000001E-2</c:v>
                </c:pt>
                <c:pt idx="344">
                  <c:v>1.6500000000000001E-2</c:v>
                </c:pt>
                <c:pt idx="345">
                  <c:v>1.6500000000000001E-2</c:v>
                </c:pt>
                <c:pt idx="346">
                  <c:v>1.6500000000000001E-2</c:v>
                </c:pt>
                <c:pt idx="347">
                  <c:v>1.6500000000000001E-2</c:v>
                </c:pt>
                <c:pt idx="348">
                  <c:v>1.6500000000000001E-2</c:v>
                </c:pt>
                <c:pt idx="349">
                  <c:v>1.6500000000000001E-2</c:v>
                </c:pt>
                <c:pt idx="350">
                  <c:v>1.6500000000000001E-2</c:v>
                </c:pt>
                <c:pt idx="351">
                  <c:v>1.6500000000000001E-2</c:v>
                </c:pt>
                <c:pt idx="357">
                  <c:v>1.6500000000000001E-2</c:v>
                </c:pt>
                <c:pt idx="358">
                  <c:v>1.6500000000000001E-2</c:v>
                </c:pt>
                <c:pt idx="359">
                  <c:v>1.6500000000000001E-2</c:v>
                </c:pt>
                <c:pt idx="365">
                  <c:v>1.6500000000000001E-2</c:v>
                </c:pt>
                <c:pt idx="366">
                  <c:v>1.6500000000000001E-2</c:v>
                </c:pt>
                <c:pt idx="367">
                  <c:v>0.8</c:v>
                </c:pt>
                <c:pt idx="368">
                  <c:v>1.6500000000000001E-2</c:v>
                </c:pt>
                <c:pt idx="369" formatCode="&quot;(&quot;0.00&quot;)&quot;">
                  <c:v>0.81</c:v>
                </c:pt>
                <c:pt idx="370">
                  <c:v>1.6500000000000001E-2</c:v>
                </c:pt>
                <c:pt idx="371">
                  <c:v>1.6500000000000001E-2</c:v>
                </c:pt>
                <c:pt idx="372">
                  <c:v>1.6500000000000001E-2</c:v>
                </c:pt>
                <c:pt idx="373">
                  <c:v>1.6500000000000001E-2</c:v>
                </c:pt>
                <c:pt idx="374">
                  <c:v>1.6500000000000001E-2</c:v>
                </c:pt>
                <c:pt idx="375">
                  <c:v>2.6</c:v>
                </c:pt>
                <c:pt idx="376">
                  <c:v>3.4</c:v>
                </c:pt>
                <c:pt idx="377">
                  <c:v>1.6500000000000001E-2</c:v>
                </c:pt>
                <c:pt idx="378">
                  <c:v>1.6500000000000001E-2</c:v>
                </c:pt>
                <c:pt idx="379">
                  <c:v>1.6500000000000001E-2</c:v>
                </c:pt>
                <c:pt idx="380">
                  <c:v>1.6500000000000001E-2</c:v>
                </c:pt>
                <c:pt idx="381">
                  <c:v>1.6500000000000001E-2</c:v>
                </c:pt>
                <c:pt idx="382">
                  <c:v>1.6500000000000001E-2</c:v>
                </c:pt>
                <c:pt idx="384">
                  <c:v>1.6500000000000001E-2</c:v>
                </c:pt>
                <c:pt idx="385">
                  <c:v>1.6500000000000001E-2</c:v>
                </c:pt>
                <c:pt idx="386">
                  <c:v>1.6500000000000001E-2</c:v>
                </c:pt>
                <c:pt idx="387">
                  <c:v>1.6500000000000001E-2</c:v>
                </c:pt>
                <c:pt idx="388">
                  <c:v>1.6500000000000001E-2</c:v>
                </c:pt>
                <c:pt idx="389">
                  <c:v>1.6500000000000001E-2</c:v>
                </c:pt>
                <c:pt idx="390">
                  <c:v>1.6500000000000001E-2</c:v>
                </c:pt>
                <c:pt idx="391">
                  <c:v>1.6500000000000001E-2</c:v>
                </c:pt>
                <c:pt idx="392">
                  <c:v>1.6500000000000001E-2</c:v>
                </c:pt>
                <c:pt idx="393">
                  <c:v>1.6500000000000001E-2</c:v>
                </c:pt>
                <c:pt idx="394">
                  <c:v>1.6500000000000001E-2</c:v>
                </c:pt>
                <c:pt idx="395">
                  <c:v>1.6500000000000001E-2</c:v>
                </c:pt>
                <c:pt idx="396">
                  <c:v>1.6500000000000001E-2</c:v>
                </c:pt>
                <c:pt idx="397">
                  <c:v>1.6500000000000001E-2</c:v>
                </c:pt>
                <c:pt idx="398">
                  <c:v>1.6500000000000001E-2</c:v>
                </c:pt>
                <c:pt idx="399">
                  <c:v>1.6500000000000001E-2</c:v>
                </c:pt>
                <c:pt idx="400">
                  <c:v>1.6500000000000001E-2</c:v>
                </c:pt>
                <c:pt idx="401">
                  <c:v>1.6500000000000001E-2</c:v>
                </c:pt>
                <c:pt idx="402">
                  <c:v>1.6500000000000001E-2</c:v>
                </c:pt>
                <c:pt idx="403">
                  <c:v>1.6500000000000001E-2</c:v>
                </c:pt>
                <c:pt idx="404">
                  <c:v>1.6500000000000001E-2</c:v>
                </c:pt>
                <c:pt idx="405">
                  <c:v>1.6500000000000001E-2</c:v>
                </c:pt>
                <c:pt idx="406">
                  <c:v>1.6500000000000001E-2</c:v>
                </c:pt>
                <c:pt idx="407">
                  <c:v>1.6500000000000001E-2</c:v>
                </c:pt>
                <c:pt idx="408">
                  <c:v>1.6500000000000001E-2</c:v>
                </c:pt>
                <c:pt idx="409">
                  <c:v>1.6500000000000001E-2</c:v>
                </c:pt>
                <c:pt idx="410">
                  <c:v>1.6500000000000001E-2</c:v>
                </c:pt>
                <c:pt idx="411">
                  <c:v>1.6500000000000001E-2</c:v>
                </c:pt>
                <c:pt idx="412">
                  <c:v>1.6500000000000001E-2</c:v>
                </c:pt>
                <c:pt idx="413">
                  <c:v>1.6500000000000001E-2</c:v>
                </c:pt>
                <c:pt idx="414">
                  <c:v>1.6500000000000001E-2</c:v>
                </c:pt>
                <c:pt idx="415">
                  <c:v>1.6500000000000001E-2</c:v>
                </c:pt>
                <c:pt idx="416">
                  <c:v>1.6500000000000001E-2</c:v>
                </c:pt>
                <c:pt idx="417">
                  <c:v>1.6500000000000001E-2</c:v>
                </c:pt>
                <c:pt idx="418">
                  <c:v>1.6500000000000001E-2</c:v>
                </c:pt>
                <c:pt idx="419">
                  <c:v>1.6500000000000001E-2</c:v>
                </c:pt>
                <c:pt idx="420">
                  <c:v>1.6500000000000001E-2</c:v>
                </c:pt>
                <c:pt idx="421">
                  <c:v>1.6500000000000001E-2</c:v>
                </c:pt>
                <c:pt idx="422">
                  <c:v>1.6500000000000001E-2</c:v>
                </c:pt>
                <c:pt idx="423">
                  <c:v>1.6500000000000001E-2</c:v>
                </c:pt>
                <c:pt idx="424">
                  <c:v>1.6500000000000001E-2</c:v>
                </c:pt>
                <c:pt idx="425">
                  <c:v>1.6500000000000001E-2</c:v>
                </c:pt>
                <c:pt idx="426">
                  <c:v>1.6500000000000001E-2</c:v>
                </c:pt>
                <c:pt idx="427">
                  <c:v>1.6500000000000001E-2</c:v>
                </c:pt>
                <c:pt idx="428">
                  <c:v>1.6500000000000001E-2</c:v>
                </c:pt>
                <c:pt idx="429">
                  <c:v>1.6500000000000001E-2</c:v>
                </c:pt>
                <c:pt idx="430">
                  <c:v>1.6500000000000001E-2</c:v>
                </c:pt>
                <c:pt idx="431">
                  <c:v>1.6500000000000001E-2</c:v>
                </c:pt>
                <c:pt idx="432">
                  <c:v>1.6500000000000001E-2</c:v>
                </c:pt>
                <c:pt idx="433">
                  <c:v>1.6500000000000001E-2</c:v>
                </c:pt>
                <c:pt idx="434">
                  <c:v>1.6500000000000001E-2</c:v>
                </c:pt>
                <c:pt idx="435">
                  <c:v>1.6500000000000001E-2</c:v>
                </c:pt>
                <c:pt idx="436">
                  <c:v>1.6500000000000001E-2</c:v>
                </c:pt>
                <c:pt idx="437">
                  <c:v>1.6500000000000001E-2</c:v>
                </c:pt>
                <c:pt idx="438">
                  <c:v>1.6500000000000001E-2</c:v>
                </c:pt>
                <c:pt idx="439">
                  <c:v>1.6500000000000001E-2</c:v>
                </c:pt>
                <c:pt idx="453">
                  <c:v>1.6500000000000001E-2</c:v>
                </c:pt>
              </c:numCache>
            </c:numRef>
          </c:val>
          <c:smooth val="0"/>
        </c:ser>
        <c:ser>
          <c:idx val="3"/>
          <c:order val="3"/>
          <c:tx>
            <c:strRef>
              <c:f>浮遊塵!$D$233</c:f>
              <c:strCache>
                <c:ptCount val="1"/>
                <c:pt idx="0">
                  <c:v>Be-7</c:v>
                </c:pt>
              </c:strCache>
            </c:strRef>
          </c:tx>
          <c:spPr>
            <a:ln w="0">
              <a:solidFill>
                <a:srgbClr val="0066FF"/>
              </a:solidFill>
              <a:prstDash val="sysDash"/>
            </a:ln>
          </c:spPr>
          <c:marker>
            <c:symbol val="circle"/>
            <c:size val="4"/>
            <c:spPr>
              <a:solidFill>
                <a:schemeClr val="bg1"/>
              </a:solidFill>
              <a:ln w="0">
                <a:solidFill>
                  <a:srgbClr val="0066FF"/>
                </a:solidFill>
              </a:ln>
            </c:spPr>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浮遊塵!$E$235:$E$722</c:f>
              <c:numCache>
                <c:formatCode>0.00_);[Red]\(0.00\)</c:formatCode>
                <c:ptCount val="488"/>
                <c:pt idx="0">
                  <c:v>3.7037037037037037</c:v>
                </c:pt>
                <c:pt idx="1">
                  <c:v>3.7037037037037037</c:v>
                </c:pt>
                <c:pt idx="2">
                  <c:v>3.7037037037037037</c:v>
                </c:pt>
                <c:pt idx="3">
                  <c:v>3.2592592592592591</c:v>
                </c:pt>
                <c:pt idx="4">
                  <c:v>3.8518518518518516</c:v>
                </c:pt>
                <c:pt idx="5">
                  <c:v>4.4444444444444446</c:v>
                </c:pt>
                <c:pt idx="6">
                  <c:v>4</c:v>
                </c:pt>
                <c:pt idx="7">
                  <c:v>4.481481481481481</c:v>
                </c:pt>
                <c:pt idx="8">
                  <c:v>3.5185185185185186</c:v>
                </c:pt>
                <c:pt idx="9">
                  <c:v>2.6666666666666665</c:v>
                </c:pt>
                <c:pt idx="10">
                  <c:v>1.2962962962962965</c:v>
                </c:pt>
                <c:pt idx="11">
                  <c:v>4.0740740740740735</c:v>
                </c:pt>
                <c:pt idx="12">
                  <c:v>4.8888888888888884</c:v>
                </c:pt>
                <c:pt idx="13">
                  <c:v>4.1111111111111116</c:v>
                </c:pt>
                <c:pt idx="14">
                  <c:v>3.2592592592592591</c:v>
                </c:pt>
                <c:pt idx="15">
                  <c:v>3.9259259259259256</c:v>
                </c:pt>
                <c:pt idx="16">
                  <c:v>3.4444444444444446</c:v>
                </c:pt>
                <c:pt idx="17">
                  <c:v>4.1851851851851851</c:v>
                </c:pt>
                <c:pt idx="18">
                  <c:v>5.4444444444444446</c:v>
                </c:pt>
                <c:pt idx="19">
                  <c:v>4.0740740740740735</c:v>
                </c:pt>
                <c:pt idx="20">
                  <c:v>1.7777777777777779</c:v>
                </c:pt>
                <c:pt idx="21">
                  <c:v>1.5925925925925926</c:v>
                </c:pt>
                <c:pt idx="22">
                  <c:v>1.7407407407407409</c:v>
                </c:pt>
                <c:pt idx="23">
                  <c:v>2.4444444444444442</c:v>
                </c:pt>
                <c:pt idx="24">
                  <c:v>3.5925925925925926</c:v>
                </c:pt>
                <c:pt idx="25">
                  <c:v>2.6666666666666665</c:v>
                </c:pt>
                <c:pt idx="26">
                  <c:v>4.481481481481481</c:v>
                </c:pt>
                <c:pt idx="27">
                  <c:v>2.1851851851851851</c:v>
                </c:pt>
                <c:pt idx="28">
                  <c:v>2.3703703703703702</c:v>
                </c:pt>
                <c:pt idx="29">
                  <c:v>3</c:v>
                </c:pt>
                <c:pt idx="30">
                  <c:v>2.3333333333333335</c:v>
                </c:pt>
                <c:pt idx="31">
                  <c:v>1.8888888888888888</c:v>
                </c:pt>
                <c:pt idx="32">
                  <c:v>0.77777777777777779</c:v>
                </c:pt>
                <c:pt idx="33">
                  <c:v>0.51851851851851849</c:v>
                </c:pt>
                <c:pt idx="34">
                  <c:v>1.0740740740740742</c:v>
                </c:pt>
                <c:pt idx="35">
                  <c:v>2.1481481481481484</c:v>
                </c:pt>
                <c:pt idx="36">
                  <c:v>1.7777777777777779</c:v>
                </c:pt>
                <c:pt idx="37">
                  <c:v>2.4444444444444442</c:v>
                </c:pt>
                <c:pt idx="38">
                  <c:v>1.6666666666666665</c:v>
                </c:pt>
                <c:pt idx="39">
                  <c:v>2.3333333333333335</c:v>
                </c:pt>
                <c:pt idx="40">
                  <c:v>1.5925925925925926</c:v>
                </c:pt>
                <c:pt idx="41">
                  <c:v>2.8888888888888888</c:v>
                </c:pt>
                <c:pt idx="42">
                  <c:v>2.4814814814814818</c:v>
                </c:pt>
                <c:pt idx="43">
                  <c:v>4.2962962962962967</c:v>
                </c:pt>
                <c:pt idx="44">
                  <c:v>3.5925925925925926</c:v>
                </c:pt>
                <c:pt idx="45">
                  <c:v>1.8518518518518519</c:v>
                </c:pt>
                <c:pt idx="46">
                  <c:v>1.6666666666666665</c:v>
                </c:pt>
                <c:pt idx="47">
                  <c:v>3.666666666666667</c:v>
                </c:pt>
                <c:pt idx="48">
                  <c:v>5.8518518518518521</c:v>
                </c:pt>
                <c:pt idx="49">
                  <c:v>2.7777777777777777</c:v>
                </c:pt>
                <c:pt idx="50">
                  <c:v>3.1851851851851851</c:v>
                </c:pt>
                <c:pt idx="51">
                  <c:v>2.6666666666666665</c:v>
                </c:pt>
                <c:pt idx="52">
                  <c:v>1.2222222222222221</c:v>
                </c:pt>
                <c:pt idx="53">
                  <c:v>4.2592592592592595</c:v>
                </c:pt>
                <c:pt idx="55">
                  <c:v>4.0740740740740735</c:v>
                </c:pt>
                <c:pt idx="56">
                  <c:v>3.1481481481481484</c:v>
                </c:pt>
                <c:pt idx="57">
                  <c:v>2.2222222222222223</c:v>
                </c:pt>
                <c:pt idx="58">
                  <c:v>0.92592592592592593</c:v>
                </c:pt>
                <c:pt idx="59">
                  <c:v>1.9259259259259258</c:v>
                </c:pt>
                <c:pt idx="60">
                  <c:v>3.333333333333333</c:v>
                </c:pt>
                <c:pt idx="61">
                  <c:v>3.9259259259259256</c:v>
                </c:pt>
                <c:pt idx="62">
                  <c:v>4.5185185185185182</c:v>
                </c:pt>
                <c:pt idx="63">
                  <c:v>3.9629629629629632</c:v>
                </c:pt>
                <c:pt idx="64">
                  <c:v>4</c:v>
                </c:pt>
                <c:pt idx="65">
                  <c:v>5.2222222222222214</c:v>
                </c:pt>
                <c:pt idx="66">
                  <c:v>4.7037037037037042</c:v>
                </c:pt>
                <c:pt idx="67">
                  <c:v>5.4074074074074066</c:v>
                </c:pt>
                <c:pt idx="68">
                  <c:v>5.9629629629629637</c:v>
                </c:pt>
                <c:pt idx="69">
                  <c:v>4.7407407407407405</c:v>
                </c:pt>
                <c:pt idx="70">
                  <c:v>2.2962962962962963</c:v>
                </c:pt>
                <c:pt idx="71">
                  <c:v>1.7407407407407409</c:v>
                </c:pt>
                <c:pt idx="72">
                  <c:v>2.8148148148148149</c:v>
                </c:pt>
                <c:pt idx="73">
                  <c:v>4.5185185185185182</c:v>
                </c:pt>
                <c:pt idx="74">
                  <c:v>4.2592592592592595</c:v>
                </c:pt>
                <c:pt idx="75">
                  <c:v>3.3703703703703702</c:v>
                </c:pt>
                <c:pt idx="76">
                  <c:v>3.5185185185185186</c:v>
                </c:pt>
                <c:pt idx="77">
                  <c:v>3.1481481481481484</c:v>
                </c:pt>
                <c:pt idx="78">
                  <c:v>5.0370370370370381</c:v>
                </c:pt>
                <c:pt idx="79">
                  <c:v>3.8</c:v>
                </c:pt>
                <c:pt idx="80">
                  <c:v>3.57</c:v>
                </c:pt>
                <c:pt idx="81">
                  <c:v>2.65</c:v>
                </c:pt>
                <c:pt idx="82">
                  <c:v>0.72</c:v>
                </c:pt>
                <c:pt idx="83">
                  <c:v>0.99</c:v>
                </c:pt>
                <c:pt idx="84">
                  <c:v>2.89</c:v>
                </c:pt>
                <c:pt idx="85">
                  <c:v>4.8</c:v>
                </c:pt>
                <c:pt idx="86">
                  <c:v>3.76</c:v>
                </c:pt>
                <c:pt idx="87">
                  <c:v>3.8</c:v>
                </c:pt>
                <c:pt idx="88">
                  <c:v>3.88</c:v>
                </c:pt>
                <c:pt idx="89">
                  <c:v>3.5</c:v>
                </c:pt>
                <c:pt idx="90">
                  <c:v>3.5</c:v>
                </c:pt>
                <c:pt idx="91">
                  <c:v>4.8</c:v>
                </c:pt>
                <c:pt idx="92">
                  <c:v>5</c:v>
                </c:pt>
                <c:pt idx="93">
                  <c:v>2.86</c:v>
                </c:pt>
                <c:pt idx="94">
                  <c:v>1.54</c:v>
                </c:pt>
                <c:pt idx="95">
                  <c:v>2.54</c:v>
                </c:pt>
                <c:pt idx="96">
                  <c:v>2.93</c:v>
                </c:pt>
                <c:pt idx="97">
                  <c:v>4.5999999999999996</c:v>
                </c:pt>
                <c:pt idx="98">
                  <c:v>4.2</c:v>
                </c:pt>
                <c:pt idx="99">
                  <c:v>4.8</c:v>
                </c:pt>
                <c:pt idx="100">
                  <c:v>3.8</c:v>
                </c:pt>
                <c:pt idx="101">
                  <c:v>4</c:v>
                </c:pt>
                <c:pt idx="102">
                  <c:v>5.4</c:v>
                </c:pt>
                <c:pt idx="103">
                  <c:v>4.5</c:v>
                </c:pt>
                <c:pt idx="104">
                  <c:v>3.9</c:v>
                </c:pt>
                <c:pt idx="105">
                  <c:v>2.95</c:v>
                </c:pt>
                <c:pt idx="106">
                  <c:v>2.1</c:v>
                </c:pt>
                <c:pt idx="107">
                  <c:v>2.33</c:v>
                </c:pt>
                <c:pt idx="108">
                  <c:v>3.02</c:v>
                </c:pt>
                <c:pt idx="109">
                  <c:v>5</c:v>
                </c:pt>
                <c:pt idx="110">
                  <c:v>4.5999999999999996</c:v>
                </c:pt>
                <c:pt idx="111">
                  <c:v>4.0999999999999996</c:v>
                </c:pt>
                <c:pt idx="112">
                  <c:v>3.8</c:v>
                </c:pt>
                <c:pt idx="113">
                  <c:v>3.5</c:v>
                </c:pt>
                <c:pt idx="114">
                  <c:v>5.9</c:v>
                </c:pt>
                <c:pt idx="115">
                  <c:v>3.7</c:v>
                </c:pt>
                <c:pt idx="116">
                  <c:v>4.2</c:v>
                </c:pt>
                <c:pt idx="117">
                  <c:v>1.93</c:v>
                </c:pt>
                <c:pt idx="118">
                  <c:v>1.08</c:v>
                </c:pt>
                <c:pt idx="119">
                  <c:v>1.05</c:v>
                </c:pt>
                <c:pt idx="120">
                  <c:v>0.56999999999999995</c:v>
                </c:pt>
                <c:pt idx="122">
                  <c:v>3.15</c:v>
                </c:pt>
                <c:pt idx="123">
                  <c:v>3.41</c:v>
                </c:pt>
                <c:pt idx="124">
                  <c:v>2.62</c:v>
                </c:pt>
                <c:pt idx="125">
                  <c:v>2.7</c:v>
                </c:pt>
                <c:pt idx="126">
                  <c:v>2.4</c:v>
                </c:pt>
                <c:pt idx="127">
                  <c:v>2.5</c:v>
                </c:pt>
                <c:pt idx="128">
                  <c:v>1.7</c:v>
                </c:pt>
                <c:pt idx="129">
                  <c:v>0.95</c:v>
                </c:pt>
                <c:pt idx="130">
                  <c:v>1.17</c:v>
                </c:pt>
                <c:pt idx="131">
                  <c:v>0.89</c:v>
                </c:pt>
                <c:pt idx="132">
                  <c:v>3.78</c:v>
                </c:pt>
                <c:pt idx="133">
                  <c:v>4.9000000000000004</c:v>
                </c:pt>
                <c:pt idx="134">
                  <c:v>6.1</c:v>
                </c:pt>
                <c:pt idx="135">
                  <c:v>4.5999999999999996</c:v>
                </c:pt>
                <c:pt idx="136">
                  <c:v>4.7</c:v>
                </c:pt>
                <c:pt idx="137">
                  <c:v>4.5999999999999996</c:v>
                </c:pt>
                <c:pt idx="138">
                  <c:v>6.4</c:v>
                </c:pt>
                <c:pt idx="139">
                  <c:v>5.5</c:v>
                </c:pt>
                <c:pt idx="140">
                  <c:v>4.3</c:v>
                </c:pt>
                <c:pt idx="141">
                  <c:v>2.23</c:v>
                </c:pt>
                <c:pt idx="142">
                  <c:v>1.9</c:v>
                </c:pt>
                <c:pt idx="143">
                  <c:v>2.1</c:v>
                </c:pt>
                <c:pt idx="144">
                  <c:v>3.9</c:v>
                </c:pt>
                <c:pt idx="145">
                  <c:v>6</c:v>
                </c:pt>
                <c:pt idx="147">
                  <c:v>3.2</c:v>
                </c:pt>
                <c:pt idx="148">
                  <c:v>3.7</c:v>
                </c:pt>
                <c:pt idx="149">
                  <c:v>4.3</c:v>
                </c:pt>
                <c:pt idx="150">
                  <c:v>5.3</c:v>
                </c:pt>
                <c:pt idx="151">
                  <c:v>5.0999999999999996</c:v>
                </c:pt>
                <c:pt idx="152">
                  <c:v>4.9000000000000004</c:v>
                </c:pt>
                <c:pt idx="153">
                  <c:v>2</c:v>
                </c:pt>
                <c:pt idx="154">
                  <c:v>2.2000000000000002</c:v>
                </c:pt>
                <c:pt idx="155">
                  <c:v>2.9</c:v>
                </c:pt>
                <c:pt idx="156">
                  <c:v>4.5</c:v>
                </c:pt>
                <c:pt idx="157">
                  <c:v>5.3</c:v>
                </c:pt>
                <c:pt idx="158">
                  <c:v>7.2</c:v>
                </c:pt>
                <c:pt idx="159">
                  <c:v>4.2</c:v>
                </c:pt>
                <c:pt idx="160">
                  <c:v>4.3</c:v>
                </c:pt>
                <c:pt idx="161">
                  <c:v>5.0999999999999996</c:v>
                </c:pt>
                <c:pt idx="162">
                  <c:v>5</c:v>
                </c:pt>
                <c:pt idx="163">
                  <c:v>6.5</c:v>
                </c:pt>
                <c:pt idx="164">
                  <c:v>5.4</c:v>
                </c:pt>
                <c:pt idx="165">
                  <c:v>1.4</c:v>
                </c:pt>
                <c:pt idx="166">
                  <c:v>1.9</c:v>
                </c:pt>
                <c:pt idx="167">
                  <c:v>2.9</c:v>
                </c:pt>
                <c:pt idx="168">
                  <c:v>4.9000000000000004</c:v>
                </c:pt>
                <c:pt idx="169">
                  <c:v>5.2</c:v>
                </c:pt>
                <c:pt idx="170">
                  <c:v>4.7</c:v>
                </c:pt>
                <c:pt idx="171">
                  <c:v>4</c:v>
                </c:pt>
                <c:pt idx="172">
                  <c:v>3.9</c:v>
                </c:pt>
                <c:pt idx="173">
                  <c:v>4.5999999999999996</c:v>
                </c:pt>
                <c:pt idx="174">
                  <c:v>5.0999999999999996</c:v>
                </c:pt>
                <c:pt idx="175">
                  <c:v>5.2</c:v>
                </c:pt>
                <c:pt idx="176">
                  <c:v>4</c:v>
                </c:pt>
                <c:pt idx="177">
                  <c:v>1.5</c:v>
                </c:pt>
                <c:pt idx="178">
                  <c:v>1.8</c:v>
                </c:pt>
                <c:pt idx="179">
                  <c:v>2</c:v>
                </c:pt>
                <c:pt idx="180">
                  <c:v>6.6</c:v>
                </c:pt>
                <c:pt idx="181">
                  <c:v>4.0999999999999996</c:v>
                </c:pt>
                <c:pt idx="182">
                  <c:v>3.1</c:v>
                </c:pt>
                <c:pt idx="183">
                  <c:v>3</c:v>
                </c:pt>
                <c:pt idx="184">
                  <c:v>3.4</c:v>
                </c:pt>
                <c:pt idx="185">
                  <c:v>4</c:v>
                </c:pt>
                <c:pt idx="186">
                  <c:v>5.4</c:v>
                </c:pt>
                <c:pt idx="187">
                  <c:v>4.2</c:v>
                </c:pt>
                <c:pt idx="188">
                  <c:v>3.8</c:v>
                </c:pt>
                <c:pt idx="189">
                  <c:v>1.95</c:v>
                </c:pt>
                <c:pt idx="190">
                  <c:v>1.8</c:v>
                </c:pt>
                <c:pt idx="191">
                  <c:v>1.96</c:v>
                </c:pt>
                <c:pt idx="192">
                  <c:v>3.43</c:v>
                </c:pt>
                <c:pt idx="193">
                  <c:v>3.2</c:v>
                </c:pt>
                <c:pt idx="194">
                  <c:v>3.7</c:v>
                </c:pt>
                <c:pt idx="195">
                  <c:v>2.92</c:v>
                </c:pt>
                <c:pt idx="196">
                  <c:v>2.2000000000000002</c:v>
                </c:pt>
                <c:pt idx="197">
                  <c:v>4</c:v>
                </c:pt>
                <c:pt idx="198">
                  <c:v>3.4</c:v>
                </c:pt>
                <c:pt idx="199">
                  <c:v>3.4</c:v>
                </c:pt>
                <c:pt idx="200">
                  <c:v>2.73</c:v>
                </c:pt>
                <c:pt idx="201">
                  <c:v>1.52</c:v>
                </c:pt>
                <c:pt idx="202">
                  <c:v>1.49</c:v>
                </c:pt>
                <c:pt idx="203">
                  <c:v>2</c:v>
                </c:pt>
                <c:pt idx="204">
                  <c:v>3.51</c:v>
                </c:pt>
                <c:pt idx="205">
                  <c:v>4.5999999999999996</c:v>
                </c:pt>
                <c:pt idx="206">
                  <c:v>4.5</c:v>
                </c:pt>
                <c:pt idx="207">
                  <c:v>4.5999999999999996</c:v>
                </c:pt>
                <c:pt idx="208">
                  <c:v>2.14</c:v>
                </c:pt>
                <c:pt idx="209">
                  <c:v>4.0999999999999996</c:v>
                </c:pt>
                <c:pt idx="210">
                  <c:v>5.4</c:v>
                </c:pt>
                <c:pt idx="211">
                  <c:v>4.7</c:v>
                </c:pt>
                <c:pt idx="212">
                  <c:v>5.0999999999999996</c:v>
                </c:pt>
                <c:pt idx="213">
                  <c:v>4.3</c:v>
                </c:pt>
                <c:pt idx="214">
                  <c:v>1.49</c:v>
                </c:pt>
                <c:pt idx="215">
                  <c:v>2.2000000000000002</c:v>
                </c:pt>
                <c:pt idx="216">
                  <c:v>3.56</c:v>
                </c:pt>
                <c:pt idx="217">
                  <c:v>4.5999999999999996</c:v>
                </c:pt>
                <c:pt idx="218">
                  <c:v>4.0999999999999996</c:v>
                </c:pt>
                <c:pt idx="219">
                  <c:v>3.5</c:v>
                </c:pt>
                <c:pt idx="220">
                  <c:v>3.23</c:v>
                </c:pt>
                <c:pt idx="221">
                  <c:v>3.2</c:v>
                </c:pt>
                <c:pt idx="222">
                  <c:v>4.5999999999999996</c:v>
                </c:pt>
                <c:pt idx="223">
                  <c:v>3.1</c:v>
                </c:pt>
                <c:pt idx="224">
                  <c:v>2.11</c:v>
                </c:pt>
                <c:pt idx="225">
                  <c:v>2.42</c:v>
                </c:pt>
                <c:pt idx="226">
                  <c:v>1.74</c:v>
                </c:pt>
                <c:pt idx="227">
                  <c:v>1.36</c:v>
                </c:pt>
                <c:pt idx="228">
                  <c:v>1.7</c:v>
                </c:pt>
                <c:pt idx="229">
                  <c:v>3.1</c:v>
                </c:pt>
                <c:pt idx="230">
                  <c:v>3.01</c:v>
                </c:pt>
                <c:pt idx="231">
                  <c:v>2.46</c:v>
                </c:pt>
                <c:pt idx="232">
                  <c:v>1.96</c:v>
                </c:pt>
                <c:pt idx="233">
                  <c:v>2.67</c:v>
                </c:pt>
                <c:pt idx="234">
                  <c:v>3.6</c:v>
                </c:pt>
                <c:pt idx="235">
                  <c:v>2.9</c:v>
                </c:pt>
                <c:pt idx="236">
                  <c:v>1.98</c:v>
                </c:pt>
                <c:pt idx="237">
                  <c:v>0.98</c:v>
                </c:pt>
                <c:pt idx="238">
                  <c:v>1.1000000000000001</c:v>
                </c:pt>
                <c:pt idx="239">
                  <c:v>1.0900000000000001</c:v>
                </c:pt>
                <c:pt idx="240">
                  <c:v>1.28</c:v>
                </c:pt>
                <c:pt idx="241">
                  <c:v>2.2999999999999998</c:v>
                </c:pt>
                <c:pt idx="242">
                  <c:v>2.27</c:v>
                </c:pt>
                <c:pt idx="243">
                  <c:v>1.85</c:v>
                </c:pt>
                <c:pt idx="244">
                  <c:v>1.68</c:v>
                </c:pt>
                <c:pt idx="245">
                  <c:v>1.91</c:v>
                </c:pt>
                <c:pt idx="246">
                  <c:v>2.57</c:v>
                </c:pt>
                <c:pt idx="247">
                  <c:v>3.13</c:v>
                </c:pt>
                <c:pt idx="248">
                  <c:v>2.11</c:v>
                </c:pt>
                <c:pt idx="249">
                  <c:v>1.06</c:v>
                </c:pt>
                <c:pt idx="250">
                  <c:v>1.69</c:v>
                </c:pt>
                <c:pt idx="251">
                  <c:v>1.71</c:v>
                </c:pt>
                <c:pt idx="252">
                  <c:v>3.27</c:v>
                </c:pt>
                <c:pt idx="253">
                  <c:v>4</c:v>
                </c:pt>
                <c:pt idx="254">
                  <c:v>3.4</c:v>
                </c:pt>
                <c:pt idx="255">
                  <c:v>4.2</c:v>
                </c:pt>
                <c:pt idx="256">
                  <c:v>3.12</c:v>
                </c:pt>
                <c:pt idx="257">
                  <c:v>3.8</c:v>
                </c:pt>
                <c:pt idx="258">
                  <c:v>4.9000000000000004</c:v>
                </c:pt>
                <c:pt idx="259">
                  <c:v>4.0999999999999996</c:v>
                </c:pt>
                <c:pt idx="260">
                  <c:v>5.4</c:v>
                </c:pt>
                <c:pt idx="261">
                  <c:v>3.14</c:v>
                </c:pt>
                <c:pt idx="262">
                  <c:v>1.39</c:v>
                </c:pt>
                <c:pt idx="263">
                  <c:v>2.04</c:v>
                </c:pt>
                <c:pt idx="264">
                  <c:v>3.6</c:v>
                </c:pt>
                <c:pt idx="265">
                  <c:v>4.3099999999999996</c:v>
                </c:pt>
                <c:pt idx="266">
                  <c:v>5.3</c:v>
                </c:pt>
                <c:pt idx="267">
                  <c:v>3.9</c:v>
                </c:pt>
                <c:pt idx="269">
                  <c:v>5.5</c:v>
                </c:pt>
                <c:pt idx="270">
                  <c:v>6.6</c:v>
                </c:pt>
                <c:pt idx="271">
                  <c:v>7.9</c:v>
                </c:pt>
                <c:pt idx="272">
                  <c:v>5.3</c:v>
                </c:pt>
                <c:pt idx="273">
                  <c:v>5.8</c:v>
                </c:pt>
                <c:pt idx="274">
                  <c:v>1.7</c:v>
                </c:pt>
                <c:pt idx="275">
                  <c:v>3.4</c:v>
                </c:pt>
                <c:pt idx="276">
                  <c:v>3.81</c:v>
                </c:pt>
                <c:pt idx="277">
                  <c:v>4.5</c:v>
                </c:pt>
                <c:pt idx="278">
                  <c:v>5.0999999999999996</c:v>
                </c:pt>
                <c:pt idx="279">
                  <c:v>4.4000000000000004</c:v>
                </c:pt>
                <c:pt idx="280">
                  <c:v>2.9</c:v>
                </c:pt>
                <c:pt idx="281">
                  <c:v>3.4</c:v>
                </c:pt>
                <c:pt idx="282">
                  <c:v>4.5999999999999996</c:v>
                </c:pt>
                <c:pt idx="283">
                  <c:v>4</c:v>
                </c:pt>
                <c:pt idx="284">
                  <c:v>3.16</c:v>
                </c:pt>
                <c:pt idx="285">
                  <c:v>2.5299999999999998</c:v>
                </c:pt>
                <c:pt idx="286">
                  <c:v>1.4</c:v>
                </c:pt>
                <c:pt idx="287">
                  <c:v>2.75</c:v>
                </c:pt>
                <c:pt idx="288">
                  <c:v>4.1100000000000003</c:v>
                </c:pt>
                <c:pt idx="289">
                  <c:v>5.5</c:v>
                </c:pt>
                <c:pt idx="290">
                  <c:v>4.9000000000000004</c:v>
                </c:pt>
                <c:pt idx="291">
                  <c:v>2.6</c:v>
                </c:pt>
                <c:pt idx="292">
                  <c:v>4.49</c:v>
                </c:pt>
                <c:pt idx="293">
                  <c:v>4.8</c:v>
                </c:pt>
                <c:pt idx="294">
                  <c:v>5.51</c:v>
                </c:pt>
                <c:pt idx="295">
                  <c:v>4.57</c:v>
                </c:pt>
                <c:pt idx="296">
                  <c:v>4.51</c:v>
                </c:pt>
                <c:pt idx="297">
                  <c:v>3.24</c:v>
                </c:pt>
                <c:pt idx="298">
                  <c:v>2.16</c:v>
                </c:pt>
                <c:pt idx="299">
                  <c:v>2.64</c:v>
                </c:pt>
                <c:pt idx="300">
                  <c:v>3.95</c:v>
                </c:pt>
                <c:pt idx="301">
                  <c:v>5.29</c:v>
                </c:pt>
                <c:pt idx="302">
                  <c:v>5.14</c:v>
                </c:pt>
                <c:pt idx="303">
                  <c:v>4.5999999999999996</c:v>
                </c:pt>
                <c:pt idx="304">
                  <c:v>3.47</c:v>
                </c:pt>
                <c:pt idx="305">
                  <c:v>5.2</c:v>
                </c:pt>
                <c:pt idx="306">
                  <c:v>5.0999999999999996</c:v>
                </c:pt>
                <c:pt idx="307">
                  <c:v>4.01</c:v>
                </c:pt>
                <c:pt idx="308">
                  <c:v>3.88</c:v>
                </c:pt>
                <c:pt idx="309">
                  <c:v>4.3600000000000003</c:v>
                </c:pt>
                <c:pt idx="310">
                  <c:v>2.2999999999999998</c:v>
                </c:pt>
                <c:pt idx="311">
                  <c:v>3.1</c:v>
                </c:pt>
                <c:pt idx="312">
                  <c:v>3.56</c:v>
                </c:pt>
                <c:pt idx="313">
                  <c:v>4.5</c:v>
                </c:pt>
                <c:pt idx="314">
                  <c:v>4.72</c:v>
                </c:pt>
                <c:pt idx="315">
                  <c:v>4.09</c:v>
                </c:pt>
                <c:pt idx="316">
                  <c:v>3.7</c:v>
                </c:pt>
                <c:pt idx="317">
                  <c:v>4.29</c:v>
                </c:pt>
                <c:pt idx="318">
                  <c:v>3.76</c:v>
                </c:pt>
                <c:pt idx="319">
                  <c:v>5.6</c:v>
                </c:pt>
                <c:pt idx="320">
                  <c:v>4.4000000000000004</c:v>
                </c:pt>
                <c:pt idx="321">
                  <c:v>2.48</c:v>
                </c:pt>
                <c:pt idx="322">
                  <c:v>2.83</c:v>
                </c:pt>
                <c:pt idx="323">
                  <c:v>2.61</c:v>
                </c:pt>
                <c:pt idx="324">
                  <c:v>3.74</c:v>
                </c:pt>
                <c:pt idx="325">
                  <c:v>4.25</c:v>
                </c:pt>
                <c:pt idx="326">
                  <c:v>4.46</c:v>
                </c:pt>
                <c:pt idx="327">
                  <c:v>3.89</c:v>
                </c:pt>
                <c:pt idx="328">
                  <c:v>3.59</c:v>
                </c:pt>
                <c:pt idx="329">
                  <c:v>4.8899999999999997</c:v>
                </c:pt>
                <c:pt idx="330">
                  <c:v>5.15</c:v>
                </c:pt>
                <c:pt idx="331">
                  <c:v>5.1100000000000003</c:v>
                </c:pt>
                <c:pt idx="332">
                  <c:v>6.1</c:v>
                </c:pt>
                <c:pt idx="333">
                  <c:v>2.85</c:v>
                </c:pt>
                <c:pt idx="334">
                  <c:v>2.5099999999999998</c:v>
                </c:pt>
                <c:pt idx="335">
                  <c:v>2.68</c:v>
                </c:pt>
                <c:pt idx="336">
                  <c:v>5.79</c:v>
                </c:pt>
                <c:pt idx="337">
                  <c:v>5.27</c:v>
                </c:pt>
                <c:pt idx="338">
                  <c:v>5.4</c:v>
                </c:pt>
                <c:pt idx="339">
                  <c:v>4.6900000000000004</c:v>
                </c:pt>
                <c:pt idx="340">
                  <c:v>3.69</c:v>
                </c:pt>
                <c:pt idx="341">
                  <c:v>5.2</c:v>
                </c:pt>
                <c:pt idx="342">
                  <c:v>4.87</c:v>
                </c:pt>
                <c:pt idx="343">
                  <c:v>4.82</c:v>
                </c:pt>
                <c:pt idx="344">
                  <c:v>2.48</c:v>
                </c:pt>
                <c:pt idx="345">
                  <c:v>3.62</c:v>
                </c:pt>
                <c:pt idx="346">
                  <c:v>1.82</c:v>
                </c:pt>
                <c:pt idx="347">
                  <c:v>2.75</c:v>
                </c:pt>
                <c:pt idx="348">
                  <c:v>4.18</c:v>
                </c:pt>
                <c:pt idx="349">
                  <c:v>5.0999999999999996</c:v>
                </c:pt>
                <c:pt idx="350">
                  <c:v>4.8899999999999997</c:v>
                </c:pt>
                <c:pt idx="351">
                  <c:v>3.69</c:v>
                </c:pt>
                <c:pt idx="359">
                  <c:v>1.2</c:v>
                </c:pt>
                <c:pt idx="361">
                  <c:v>3.1</c:v>
                </c:pt>
                <c:pt idx="363">
                  <c:v>5.3</c:v>
                </c:pt>
                <c:pt idx="364">
                  <c:v>2.7</c:v>
                </c:pt>
                <c:pt idx="365">
                  <c:v>3.4</c:v>
                </c:pt>
                <c:pt idx="366">
                  <c:v>3.4</c:v>
                </c:pt>
                <c:pt idx="367">
                  <c:v>4.4000000000000004</c:v>
                </c:pt>
                <c:pt idx="368">
                  <c:v>5</c:v>
                </c:pt>
                <c:pt idx="369">
                  <c:v>4.0999999999999996</c:v>
                </c:pt>
                <c:pt idx="370">
                  <c:v>3.8</c:v>
                </c:pt>
                <c:pt idx="371">
                  <c:v>1.5</c:v>
                </c:pt>
                <c:pt idx="372">
                  <c:v>1.9</c:v>
                </c:pt>
                <c:pt idx="373">
                  <c:v>3.1</c:v>
                </c:pt>
                <c:pt idx="374">
                  <c:v>5.0999999999999996</c:v>
                </c:pt>
                <c:pt idx="375">
                  <c:v>3.7</c:v>
                </c:pt>
                <c:pt idx="376">
                  <c:v>3.9</c:v>
                </c:pt>
                <c:pt idx="377">
                  <c:v>5.3</c:v>
                </c:pt>
                <c:pt idx="378">
                  <c:v>4.8</c:v>
                </c:pt>
                <c:pt idx="379">
                  <c:v>8.1999999999999993</c:v>
                </c:pt>
                <c:pt idx="380">
                  <c:v>5.9</c:v>
                </c:pt>
                <c:pt idx="381">
                  <c:v>2.7</c:v>
                </c:pt>
                <c:pt idx="382">
                  <c:v>2.4</c:v>
                </c:pt>
                <c:pt idx="384">
                  <c:v>2.4</c:v>
                </c:pt>
                <c:pt idx="385" formatCode="&quot;(&quot;0.00&quot;)&quot;">
                  <c:v>3.6</c:v>
                </c:pt>
                <c:pt idx="386">
                  <c:v>4.5999999999999996</c:v>
                </c:pt>
                <c:pt idx="387">
                  <c:v>4.3</c:v>
                </c:pt>
                <c:pt idx="388">
                  <c:v>3</c:v>
                </c:pt>
                <c:pt idx="389">
                  <c:v>4.5999999999999996</c:v>
                </c:pt>
                <c:pt idx="390">
                  <c:v>5.0999999999999996</c:v>
                </c:pt>
                <c:pt idx="391">
                  <c:v>5.2</c:v>
                </c:pt>
                <c:pt idx="392">
                  <c:v>5.6</c:v>
                </c:pt>
                <c:pt idx="393">
                  <c:v>4.0999999999999996</c:v>
                </c:pt>
                <c:pt idx="394">
                  <c:v>3.6</c:v>
                </c:pt>
                <c:pt idx="395">
                  <c:v>3.1</c:v>
                </c:pt>
                <c:pt idx="396">
                  <c:v>2.2999999999999998</c:v>
                </c:pt>
                <c:pt idx="397">
                  <c:v>3.9</c:v>
                </c:pt>
                <c:pt idx="398">
                  <c:v>5.0999999999999996</c:v>
                </c:pt>
                <c:pt idx="399">
                  <c:v>4.3</c:v>
                </c:pt>
                <c:pt idx="400">
                  <c:v>2.9</c:v>
                </c:pt>
                <c:pt idx="401">
                  <c:v>3.3</c:v>
                </c:pt>
                <c:pt idx="402">
                  <c:v>3.8</c:v>
                </c:pt>
                <c:pt idx="403">
                  <c:v>3.6</c:v>
                </c:pt>
                <c:pt idx="404">
                  <c:v>3.1</c:v>
                </c:pt>
                <c:pt idx="405">
                  <c:v>3.3</c:v>
                </c:pt>
                <c:pt idx="406">
                  <c:v>1.18</c:v>
                </c:pt>
                <c:pt idx="407">
                  <c:v>0.73</c:v>
                </c:pt>
                <c:pt idx="408">
                  <c:v>0.52</c:v>
                </c:pt>
                <c:pt idx="409">
                  <c:v>2.9</c:v>
                </c:pt>
                <c:pt idx="410">
                  <c:v>3.6</c:v>
                </c:pt>
                <c:pt idx="411">
                  <c:v>3</c:v>
                </c:pt>
                <c:pt idx="412">
                  <c:v>3.3</c:v>
                </c:pt>
                <c:pt idx="413">
                  <c:v>2.21</c:v>
                </c:pt>
                <c:pt idx="414">
                  <c:v>3</c:v>
                </c:pt>
                <c:pt idx="415">
                  <c:v>3.1</c:v>
                </c:pt>
                <c:pt idx="416">
                  <c:v>4</c:v>
                </c:pt>
                <c:pt idx="417">
                  <c:v>3.5</c:v>
                </c:pt>
                <c:pt idx="418">
                  <c:v>1.6</c:v>
                </c:pt>
                <c:pt idx="419">
                  <c:v>0.86</c:v>
                </c:pt>
                <c:pt idx="420">
                  <c:v>1.39</c:v>
                </c:pt>
                <c:pt idx="421">
                  <c:v>1.8</c:v>
                </c:pt>
                <c:pt idx="422">
                  <c:v>5.0999999999999996</c:v>
                </c:pt>
                <c:pt idx="423">
                  <c:v>4.5</c:v>
                </c:pt>
                <c:pt idx="424">
                  <c:v>3.6</c:v>
                </c:pt>
                <c:pt idx="425">
                  <c:v>3.1</c:v>
                </c:pt>
                <c:pt idx="426">
                  <c:v>4.0999999999999996</c:v>
                </c:pt>
                <c:pt idx="427">
                  <c:v>3.5</c:v>
                </c:pt>
                <c:pt idx="428">
                  <c:v>4.0999999999999996</c:v>
                </c:pt>
                <c:pt idx="429">
                  <c:v>3.3</c:v>
                </c:pt>
                <c:pt idx="430">
                  <c:v>2.5</c:v>
                </c:pt>
                <c:pt idx="431">
                  <c:v>2</c:v>
                </c:pt>
                <c:pt idx="432">
                  <c:v>1.54</c:v>
                </c:pt>
                <c:pt idx="433">
                  <c:v>3.6</c:v>
                </c:pt>
                <c:pt idx="434">
                  <c:v>3.8</c:v>
                </c:pt>
                <c:pt idx="435">
                  <c:v>4.5999999999999996</c:v>
                </c:pt>
                <c:pt idx="436">
                  <c:v>2.2999999999999998</c:v>
                </c:pt>
                <c:pt idx="437">
                  <c:v>3.1</c:v>
                </c:pt>
                <c:pt idx="438">
                  <c:v>3.5</c:v>
                </c:pt>
                <c:pt idx="439">
                  <c:v>5.2</c:v>
                </c:pt>
                <c:pt idx="453">
                  <c:v>0.51851851851851849</c:v>
                </c:pt>
              </c:numCache>
            </c:numRef>
          </c:val>
          <c:smooth val="0"/>
        </c:ser>
        <c:ser>
          <c:idx val="4"/>
          <c:order val="4"/>
          <c:tx>
            <c:strRef>
              <c:f>浮遊塵!$AD$233</c:f>
              <c:strCache>
                <c:ptCount val="1"/>
                <c:pt idx="0">
                  <c:v>Cs137減衰</c:v>
                </c:pt>
              </c:strCache>
            </c:strRef>
          </c:tx>
          <c:spPr>
            <a:ln w="31750">
              <a:solidFill>
                <a:srgbClr val="FF0000"/>
              </a:solidFill>
              <a:prstDash val="sysDash"/>
            </a:ln>
          </c:spPr>
          <c:marker>
            <c:symbol val="none"/>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浮遊塵!$AD$235:$AD$722</c:f>
              <c:numCache>
                <c:formatCode>.000</c:formatCode>
                <c:ptCount val="488"/>
                <c:pt idx="0">
                  <c:v>0.1</c:v>
                </c:pt>
                <c:pt idx="1">
                  <c:v>9.9798249417866899E-2</c:v>
                </c:pt>
                <c:pt idx="2">
                  <c:v>9.9653492648952444E-2</c:v>
                </c:pt>
                <c:pt idx="3">
                  <c:v>9.9439888905007767E-2</c:v>
                </c:pt>
                <c:pt idx="4">
                  <c:v>9.9264323767910015E-2</c:v>
                </c:pt>
                <c:pt idx="5">
                  <c:v>9.9057805608019467E-2</c:v>
                </c:pt>
                <c:pt idx="6">
                  <c:v>9.8882915054402831E-2</c:v>
                </c:pt>
                <c:pt idx="7">
                  <c:v>9.8695874951179069E-2</c:v>
                </c:pt>
                <c:pt idx="8">
                  <c:v>9.8484323826967757E-2</c:v>
                </c:pt>
                <c:pt idx="9">
                  <c:v>9.8291834205133627E-2</c:v>
                </c:pt>
                <c:pt idx="10">
                  <c:v>9.8130681423407751E-2</c:v>
                </c:pt>
                <c:pt idx="11">
                  <c:v>9.791416214119962E-2</c:v>
                </c:pt>
                <c:pt idx="12">
                  <c:v>9.7728954464182005E-2</c:v>
                </c:pt>
                <c:pt idx="13">
                  <c:v>9.756256710255147E-2</c:v>
                </c:pt>
                <c:pt idx="14">
                  <c:v>9.7390316452861669E-2</c:v>
                </c:pt>
                <c:pt idx="15">
                  <c:v>9.7163165887275527E-2</c:v>
                </c:pt>
                <c:pt idx="16">
                  <c:v>9.7003863595374537E-2</c:v>
                </c:pt>
                <c:pt idx="17">
                  <c:v>9.6838710729265476E-2</c:v>
                </c:pt>
                <c:pt idx="18">
                  <c:v>9.6637239026373098E-2</c:v>
                </c:pt>
                <c:pt idx="19">
                  <c:v>9.6424014932490754E-2</c:v>
                </c:pt>
                <c:pt idx="20">
                  <c:v>9.6247699987214871E-2</c:v>
                </c:pt>
                <c:pt idx="21">
                  <c:v>9.6077770788483161E-2</c:v>
                </c:pt>
                <c:pt idx="22">
                  <c:v>9.5871831478131289E-2</c:v>
                </c:pt>
                <c:pt idx="23">
                  <c:v>9.5696526221112077E-2</c:v>
                </c:pt>
                <c:pt idx="24">
                  <c:v>9.5485377751880485E-2</c:v>
                </c:pt>
                <c:pt idx="25">
                  <c:v>9.5310779140064167E-2</c:v>
                </c:pt>
                <c:pt idx="26">
                  <c:v>9.5184544996398571E-2</c:v>
                </c:pt>
                <c:pt idx="27">
                  <c:v>9.4944561346245571E-2</c:v>
                </c:pt>
                <c:pt idx="28">
                  <c:v>9.4770951637608916E-2</c:v>
                </c:pt>
                <c:pt idx="29">
                  <c:v>9.4603629697687652E-2</c:v>
                </c:pt>
                <c:pt idx="30">
                  <c:v>9.4442563323526879E-2</c:v>
                </c:pt>
                <c:pt idx="31">
                  <c:v>9.4234181645909923E-2</c:v>
                </c:pt>
                <c:pt idx="32">
                  <c:v>9.4061870893327723E-2</c:v>
                </c:pt>
                <c:pt idx="33">
                  <c:v>9.3860252593244292E-2</c:v>
                </c:pt>
                <c:pt idx="34">
                  <c:v>9.3694538529240229E-2</c:v>
                </c:pt>
                <c:pt idx="35">
                  <c:v>9.3511410640571335E-2</c:v>
                </c:pt>
                <c:pt idx="36">
                  <c:v>9.3322750825243106E-2</c:v>
                </c:pt>
                <c:pt idx="37">
                  <c:v>9.3157985742303148E-2</c:v>
                </c:pt>
                <c:pt idx="38">
                  <c:v>9.2993511558766784E-2</c:v>
                </c:pt>
                <c:pt idx="39">
                  <c:v>9.278832712428968E-2</c:v>
                </c:pt>
                <c:pt idx="40">
                  <c:v>9.2624505587962258E-2</c:v>
                </c:pt>
                <c:pt idx="41">
                  <c:v>9.2460973285168793E-2</c:v>
                </c:pt>
                <c:pt idx="42">
                  <c:v>9.2251141641798651E-2</c:v>
                </c:pt>
                <c:pt idx="43">
                  <c:v>9.209408047042586E-2</c:v>
                </c:pt>
                <c:pt idx="44">
                  <c:v>9.1931484654584519E-2</c:v>
                </c:pt>
                <c:pt idx="45">
                  <c:v>9.172864351681792E-2</c:v>
                </c:pt>
                <c:pt idx="46">
                  <c:v>9.1566692894666638E-2</c:v>
                </c:pt>
                <c:pt idx="47">
                  <c:v>9.1364656647367176E-2</c:v>
                </c:pt>
                <c:pt idx="48">
                  <c:v>9.1191837563292591E-2</c:v>
                </c:pt>
                <c:pt idx="49">
                  <c:v>9.1019345371879973E-2</c:v>
                </c:pt>
                <c:pt idx="50">
                  <c:v>9.0881586565911013E-2</c:v>
                </c:pt>
                <c:pt idx="51">
                  <c:v>9.0681061963373277E-2</c:v>
                </c:pt>
                <c:pt idx="52">
                  <c:v>9.0520960888733334E-2</c:v>
                </c:pt>
                <c:pt idx="53">
                  <c:v>9.0361142479002093E-2</c:v>
                </c:pt>
                <c:pt idx="54">
                  <c:v>9.0178838348028589E-2</c:v>
                </c:pt>
                <c:pt idx="56">
                  <c:v>9.9785653529779292E-2</c:v>
                </c:pt>
                <c:pt idx="57">
                  <c:v>9.9590620432469648E-2</c:v>
                </c:pt>
                <c:pt idx="58">
                  <c:v>9.9414789172776866E-2</c:v>
                </c:pt>
                <c:pt idx="59">
                  <c:v>9.9239268350269375E-2</c:v>
                </c:pt>
                <c:pt idx="60">
                  <c:v>9.9020303039539015E-2</c:v>
                </c:pt>
                <c:pt idx="61">
                  <c:v>9.8845478698220579E-2</c:v>
                </c:pt>
                <c:pt idx="62">
                  <c:v>9.8664736015190366E-2</c:v>
                </c:pt>
                <c:pt idx="63">
                  <c:v>9.8490539441803526E-2</c:v>
                </c:pt>
                <c:pt idx="64">
                  <c:v>9.8279428447008668E-2</c:v>
                </c:pt>
                <c:pt idx="65">
                  <c:v>9.8105912149683866E-2</c:v>
                </c:pt>
                <c:pt idx="66">
                  <c:v>9.7932702202384814E-2</c:v>
                </c:pt>
                <c:pt idx="67">
                  <c:v>9.7710452975357687E-2</c:v>
                </c:pt>
                <c:pt idx="68">
                  <c:v>9.7537941227191033E-2</c:v>
                </c:pt>
                <c:pt idx="69">
                  <c:v>9.7353445183710419E-2</c:v>
                </c:pt>
                <c:pt idx="70">
                  <c:v>9.7157034041325654E-2</c:v>
                </c:pt>
                <c:pt idx="71">
                  <c:v>9.6973258495610754E-2</c:v>
                </c:pt>
                <c:pt idx="72">
                  <c:v>9.6771506867806112E-2</c:v>
                </c:pt>
                <c:pt idx="73">
                  <c:v>9.6606749598100047E-2</c:v>
                </c:pt>
                <c:pt idx="74">
                  <c:v>9.641792973343373E-2</c:v>
                </c:pt>
                <c:pt idx="75">
                  <c:v>9.6241625915173656E-2</c:v>
                </c:pt>
                <c:pt idx="76">
                  <c:v>9.6047457874635422E-2</c:v>
                </c:pt>
                <c:pt idx="77">
                  <c:v>9.5859731157062575E-2</c:v>
                </c:pt>
                <c:pt idx="78">
                  <c:v>9.5666333591421973E-2</c:v>
                </c:pt>
                <c:pt idx="79">
                  <c:v>9.5485377751880485E-2</c:v>
                </c:pt>
                <c:pt idx="80">
                  <c:v>9.5304764195926511E-2</c:v>
                </c:pt>
                <c:pt idx="81">
                  <c:v>9.5118489088313482E-2</c:v>
                </c:pt>
                <c:pt idx="82">
                  <c:v>9.4938569513655147E-2</c:v>
                </c:pt>
                <c:pt idx="83">
                  <c:v>9.474105103033334E-2</c:v>
                </c:pt>
                <c:pt idx="84">
                  <c:v>9.456184539147762E-2</c:v>
                </c:pt>
                <c:pt idx="85">
                  <c:v>9.4382978725650463E-2</c:v>
                </c:pt>
                <c:pt idx="86">
                  <c:v>9.4192560516636908E-2</c:v>
                </c:pt>
                <c:pt idx="87">
                  <c:v>9.4026259749582661E-2</c:v>
                </c:pt>
                <c:pt idx="88">
                  <c:v>9.3818796620066092E-2</c:v>
                </c:pt>
                <c:pt idx="89">
                  <c:v>9.3659066454870432E-2</c:v>
                </c:pt>
                <c:pt idx="90">
                  <c:v>9.3493707593113221E-2</c:v>
                </c:pt>
                <c:pt idx="91">
                  <c:v>9.3316861343087434E-2</c:v>
                </c:pt>
                <c:pt idx="92">
                  <c:v>9.3122716802936309E-2</c:v>
                </c:pt>
                <c:pt idx="93">
                  <c:v>9.2958304888135793E-2</c:v>
                </c:pt>
                <c:pt idx="94">
                  <c:v>9.2782471368945796E-2</c:v>
                </c:pt>
                <c:pt idx="95">
                  <c:v>9.2589438620321915E-2</c:v>
                </c:pt>
                <c:pt idx="96">
                  <c:v>9.2414302823127348E-2</c:v>
                </c:pt>
                <c:pt idx="97">
                  <c:v>9.2222036044468561E-2</c:v>
                </c:pt>
                <c:pt idx="98">
                  <c:v>9.2059214317897153E-2</c:v>
                </c:pt>
                <c:pt idx="99">
                  <c:v>9.1896680059655261E-2</c:v>
                </c:pt>
                <c:pt idx="100">
                  <c:v>9.1693915716075783E-2</c:v>
                </c:pt>
                <c:pt idx="101">
                  <c:v>9.1532026407258271E-2</c:v>
                </c:pt>
                <c:pt idx="102">
                  <c:v>9.1370422920549074E-2</c:v>
                </c:pt>
                <c:pt idx="103">
                  <c:v>9.1191837563292591E-2</c:v>
                </c:pt>
                <c:pt idx="104">
                  <c:v>9.1007857500150779E-2</c:v>
                </c:pt>
                <c:pt idx="105">
                  <c:v>9.0847179454801696E-2</c:v>
                </c:pt>
                <c:pt idx="106">
                  <c:v>9.06467307694276E-2</c:v>
                </c:pt>
                <c:pt idx="107">
                  <c:v>9.0480979805974804E-2</c:v>
                </c:pt>
                <c:pt idx="108">
                  <c:v>9.0321231984458739E-2</c:v>
                </c:pt>
                <c:pt idx="109">
                  <c:v>9.0127631611840189E-2</c:v>
                </c:pt>
                <c:pt idx="110">
                  <c:v>8.9968507640821427E-2</c:v>
                </c:pt>
                <c:pt idx="111">
                  <c:v>8.9803996833919764E-2</c:v>
                </c:pt>
                <c:pt idx="112">
                  <c:v>8.9594540397020347E-2</c:v>
                </c:pt>
                <c:pt idx="113">
                  <c:v>8.9453292407692453E-2</c:v>
                </c:pt>
                <c:pt idx="114">
                  <c:v>8.9295359009753925E-2</c:v>
                </c:pt>
                <c:pt idx="115">
                  <c:v>8.9126454066393399E-2</c:v>
                </c:pt>
                <c:pt idx="116">
                  <c:v>8.8935414658069187E-2</c:v>
                </c:pt>
                <c:pt idx="117">
                  <c:v>8.8783998641376857E-2</c:v>
                </c:pt>
                <c:pt idx="118">
                  <c:v>8.8588102236923566E-2</c:v>
                </c:pt>
                <c:pt idx="119">
                  <c:v>8.8420535091702612E-2</c:v>
                </c:pt>
                <c:pt idx="120">
                  <c:v>8.8247715350440264E-2</c:v>
                </c:pt>
                <c:pt idx="121">
                  <c:v>8.8080792057580973E-2</c:v>
                </c:pt>
                <c:pt idx="122">
                  <c:v>8.7925281864402474E-2</c:v>
                </c:pt>
                <c:pt idx="123">
                  <c:v>8.7764507172836861E-2</c:v>
                </c:pt>
                <c:pt idx="124">
                  <c:v>8.7576387049605298E-2</c:v>
                </c:pt>
                <c:pt idx="125">
                  <c:v>8.7410733595065557E-2</c:v>
                </c:pt>
                <c:pt idx="126">
                  <c:v>8.7250899774402424E-2</c:v>
                </c:pt>
                <c:pt idx="127">
                  <c:v>8.7074870576191177E-2</c:v>
                </c:pt>
                <c:pt idx="128">
                  <c:v>8.690468096370102E-2</c:v>
                </c:pt>
                <c:pt idx="129">
                  <c:v>8.675124724212474E-2</c:v>
                </c:pt>
                <c:pt idx="130">
                  <c:v>8.653798731413076E-2</c:v>
                </c:pt>
                <c:pt idx="131">
                  <c:v>8.6407011094134401E-2</c:v>
                </c:pt>
                <c:pt idx="132">
                  <c:v>8.6227242409319449E-2</c:v>
                </c:pt>
                <c:pt idx="133">
                  <c:v>8.6058709503388842E-2</c:v>
                </c:pt>
                <c:pt idx="134">
                  <c:v>8.5890505998464095E-2</c:v>
                </c:pt>
                <c:pt idx="135">
                  <c:v>8.5760509748742941E-2</c:v>
                </c:pt>
                <c:pt idx="136">
                  <c:v>8.5571284485621804E-2</c:v>
                </c:pt>
                <c:pt idx="137">
                  <c:v>8.542020492934134E-2</c:v>
                </c:pt>
                <c:pt idx="138">
                  <c:v>8.5247869168637094E-2</c:v>
                </c:pt>
                <c:pt idx="139">
                  <c:v>8.5097360615151274E-2</c:v>
                </c:pt>
                <c:pt idx="140">
                  <c:v>8.490959854959812E-2</c:v>
                </c:pt>
                <c:pt idx="141">
                  <c:v>8.4754338148626956E-2</c:v>
                </c:pt>
                <c:pt idx="142">
                  <c:v>8.4599361647150317E-2</c:v>
                </c:pt>
                <c:pt idx="143">
                  <c:v>8.4423353753960664E-2</c:v>
                </c:pt>
                <c:pt idx="144">
                  <c:v>8.4274300915715611E-2</c:v>
                </c:pt>
                <c:pt idx="145">
                  <c:v>8.4109585073810611E-2</c:v>
                </c:pt>
                <c:pt idx="146">
                  <c:v>8.3939893496294465E-2</c:v>
                </c:pt>
                <c:pt idx="147">
                  <c:v>8.3791694226646007E-2</c:v>
                </c:pt>
                <c:pt idx="148">
                  <c:v>8.3606813033263935E-2</c:v>
                </c:pt>
                <c:pt idx="149">
                  <c:v>8.3459201830615545E-2</c:v>
                </c:pt>
                <c:pt idx="150">
                  <c:v>8.3306593534706735E-2</c:v>
                </c:pt>
                <c:pt idx="151">
                  <c:v>8.3154264288818391E-2</c:v>
                </c:pt>
                <c:pt idx="152">
                  <c:v>8.2981262902256492E-2</c:v>
                </c:pt>
                <c:pt idx="153">
                  <c:v>8.283475613361059E-2</c:v>
                </c:pt>
                <c:pt idx="154">
                  <c:v>8.2672853911375771E-2</c:v>
                </c:pt>
                <c:pt idx="155">
                  <c:v>8.2500854092965717E-2</c:v>
                </c:pt>
                <c:pt idx="156">
                  <c:v>8.2339604489087156E-2</c:v>
                </c:pt>
                <c:pt idx="157">
                  <c:v>8.2178670050851832E-2</c:v>
                </c:pt>
                <c:pt idx="158">
                  <c:v>8.2028403255562266E-2</c:v>
                </c:pt>
                <c:pt idx="159">
                  <c:v>8.1888746695525483E-2</c:v>
                </c:pt>
                <c:pt idx="160">
                  <c:v>8.1702907744429343E-2</c:v>
                </c:pt>
                <c:pt idx="161">
                  <c:v>8.1563805353212004E-2</c:v>
                </c:pt>
                <c:pt idx="162">
                  <c:v>8.1409524883585951E-2</c:v>
                </c:pt>
                <c:pt idx="163">
                  <c:v>8.1255536240257165E-2</c:v>
                </c:pt>
                <c:pt idx="164">
                  <c:v>8.1096720635549388E-2</c:v>
                </c:pt>
                <c:pt idx="165">
                  <c:v>8.0938215439183794E-2</c:v>
                </c:pt>
                <c:pt idx="166">
                  <c:v>8.0774922118367093E-2</c:v>
                </c:pt>
                <c:pt idx="167">
                  <c:v>8.0632310733419574E-2</c:v>
                </c:pt>
                <c:pt idx="168">
                  <c:v>8.0474713235690332E-2</c:v>
                </c:pt>
                <c:pt idx="169">
                  <c:v>8.0312355033267363E-2</c:v>
                </c:pt>
                <c:pt idx="170">
                  <c:v>8.0165500865324021E-2</c:v>
                </c:pt>
                <c:pt idx="171">
                  <c:v>8.0029015969359435E-2</c:v>
                </c:pt>
                <c:pt idx="172">
                  <c:v>7.9852436892946591E-2</c:v>
                </c:pt>
                <c:pt idx="173">
                  <c:v>7.9711454192894604E-2</c:v>
                </c:pt>
                <c:pt idx="174">
                  <c:v>7.9570720403489378E-2</c:v>
                </c:pt>
                <c:pt idx="175">
                  <c:v>7.9390141999075278E-2</c:v>
                </c:pt>
                <c:pt idx="176">
                  <c:v>7.9239973081155685E-2</c:v>
                </c:pt>
                <c:pt idx="177">
                  <c:v>7.9100071710681452E-2</c:v>
                </c:pt>
                <c:pt idx="178">
                  <c:v>7.8940486855537451E-2</c:v>
                </c:pt>
                <c:pt idx="179">
                  <c:v>7.8791168474279472E-2</c:v>
                </c:pt>
                <c:pt idx="180">
                  <c:v>7.8647095853288829E-2</c:v>
                </c:pt>
                <c:pt idx="181">
                  <c:v>7.8483471573186622E-2</c:v>
                </c:pt>
                <c:pt idx="182">
                  <c:v>7.8339961587575932E-2</c:v>
                </c:pt>
                <c:pt idx="183">
                  <c:v>7.8196714015382446E-2</c:v>
                </c:pt>
                <c:pt idx="184">
                  <c:v>7.8038951689647446E-2</c:v>
                </c:pt>
                <c:pt idx="185">
                  <c:v>7.7886422965122049E-2</c:v>
                </c:pt>
                <c:pt idx="186">
                  <c:v>7.7748911342004831E-2</c:v>
                </c:pt>
                <c:pt idx="187">
                  <c:v>7.7567571863622578E-2</c:v>
                </c:pt>
                <c:pt idx="188">
                  <c:v>7.7435510043241562E-2</c:v>
                </c:pt>
                <c:pt idx="189">
                  <c:v>7.7284160757735504E-2</c:v>
                </c:pt>
                <c:pt idx="190">
                  <c:v>7.714284375714979E-2</c:v>
                </c:pt>
                <c:pt idx="191">
                  <c:v>7.700178516002551E-2</c:v>
                </c:pt>
                <c:pt idx="192">
                  <c:v>7.6841583927841461E-2</c:v>
                </c:pt>
                <c:pt idx="193">
                  <c:v>7.6701076195668766E-2</c:v>
                </c:pt>
                <c:pt idx="194">
                  <c:v>7.6555993729186908E-2</c:v>
                </c:pt>
                <c:pt idx="195">
                  <c:v>7.6420831032579739E-2</c:v>
                </c:pt>
                <c:pt idx="196">
                  <c:v>7.625702567874805E-2</c:v>
                </c:pt>
                <c:pt idx="197">
                  <c:v>7.6117586833364337E-2</c:v>
                </c:pt>
                <c:pt idx="198">
                  <c:v>7.5983198161825138E-2</c:v>
                </c:pt>
                <c:pt idx="199">
                  <c:v>7.5829901617210302E-2</c:v>
                </c:pt>
                <c:pt idx="200">
                  <c:v>7.5676914349266614E-2</c:v>
                </c:pt>
                <c:pt idx="201">
                  <c:v>7.55480714471405E-2</c:v>
                </c:pt>
                <c:pt idx="202">
                  <c:v>7.5390894647799966E-2</c:v>
                </c:pt>
                <c:pt idx="203">
                  <c:v>7.5229296926254602E-2</c:v>
                </c:pt>
                <c:pt idx="204">
                  <c:v>7.509647656639637E-2</c:v>
                </c:pt>
                <c:pt idx="205">
                  <c:v>7.4963890706243902E-2</c:v>
                </c:pt>
                <c:pt idx="206">
                  <c:v>7.4812650620354415E-2</c:v>
                </c:pt>
                <c:pt idx="207">
                  <c:v>7.4685279160979307E-2</c:v>
                </c:pt>
                <c:pt idx="208">
                  <c:v>7.4515787814467369E-2</c:v>
                </c:pt>
                <c:pt idx="209">
                  <c:v>7.4384227183742116E-2</c:v>
                </c:pt>
                <c:pt idx="210">
                  <c:v>7.4234156572383692E-2</c:v>
                </c:pt>
                <c:pt idx="211">
                  <c:v>7.4107770021717451E-2</c:v>
                </c:pt>
                <c:pt idx="212">
                  <c:v>7.3967592874361734E-2</c:v>
                </c:pt>
                <c:pt idx="213">
                  <c:v>7.3813704240539346E-2</c:v>
                </c:pt>
                <c:pt idx="214">
                  <c:v>7.367873310048785E-2</c:v>
                </c:pt>
                <c:pt idx="215">
                  <c:v>7.352080533678361E-2</c:v>
                </c:pt>
                <c:pt idx="216">
                  <c:v>7.3391001387778598E-2</c:v>
                </c:pt>
                <c:pt idx="217">
                  <c:v>7.3242934615245447E-2</c:v>
                </c:pt>
                <c:pt idx="218">
                  <c:v>7.3099779804020035E-2</c:v>
                </c:pt>
                <c:pt idx="219">
                  <c:v>7.2970719192585062E-2</c:v>
                </c:pt>
                <c:pt idx="220">
                  <c:v>7.2823500341827302E-2</c:v>
                </c:pt>
                <c:pt idx="221">
                  <c:v>7.2681165323453562E-2</c:v>
                </c:pt>
                <c:pt idx="222">
                  <c:v>7.255284379277864E-2</c:v>
                </c:pt>
                <c:pt idx="223">
                  <c:v>7.2415607836651005E-2</c:v>
                </c:pt>
                <c:pt idx="224">
                  <c:v>7.2264948087910383E-2</c:v>
                </c:pt>
                <c:pt idx="225">
                  <c:v>7.2137361405562678E-2</c:v>
                </c:pt>
                <c:pt idx="226">
                  <c:v>7.1978194777089707E-2</c:v>
                </c:pt>
                <c:pt idx="227">
                  <c:v>7.1837511925702216E-2</c:v>
                </c:pt>
                <c:pt idx="228">
                  <c:v>7.1706154327775981E-2</c:v>
                </c:pt>
                <c:pt idx="229">
                  <c:v>7.1561486743994429E-2</c:v>
                </c:pt>
                <c:pt idx="230">
                  <c:v>7.1421618356966241E-2</c:v>
                </c:pt>
                <c:pt idx="231">
                  <c:v>7.1300020262451122E-2</c:v>
                </c:pt>
                <c:pt idx="232">
                  <c:v>7.1147191185751898E-2</c:v>
                </c:pt>
                <c:pt idx="233">
                  <c:v>7.1021577948325851E-2</c:v>
                </c:pt>
                <c:pt idx="234">
                  <c:v>7.0936466722658312E-2</c:v>
                </c:pt>
                <c:pt idx="235">
                  <c:v>7.07397584333984E-2</c:v>
                </c:pt>
                <c:pt idx="236">
                  <c:v>7.0605951984507531E-2</c:v>
                </c:pt>
                <c:pt idx="237">
                  <c:v>7.0467951209677457E-2</c:v>
                </c:pt>
                <c:pt idx="238">
                  <c:v>7.0334658892587373E-2</c:v>
                </c:pt>
                <c:pt idx="239">
                  <c:v>7.0188328531590918E-2</c:v>
                </c:pt>
                <c:pt idx="240">
                  <c:v>7.0064408204878956E-2</c:v>
                </c:pt>
                <c:pt idx="241">
                  <c:v>6.9927465888423759E-2</c:v>
                </c:pt>
                <c:pt idx="242">
                  <c:v>6.9786386818922921E-2</c:v>
                </c:pt>
                <c:pt idx="243">
                  <c:v>6.9645592377266086E-2</c:v>
                </c:pt>
                <c:pt idx="244">
                  <c:v>6.9522630273138541E-2</c:v>
                </c:pt>
                <c:pt idx="245">
                  <c:v>6.9399885263568398E-2</c:v>
                </c:pt>
                <c:pt idx="246">
                  <c:v>6.9264241770770632E-2</c:v>
                </c:pt>
                <c:pt idx="247">
                  <c:v>6.9128863395949189E-2</c:v>
                </c:pt>
                <c:pt idx="248">
                  <c:v>6.8989395511625862E-2</c:v>
                </c:pt>
                <c:pt idx="249">
                  <c:v>6.8867591949547668E-2</c:v>
                </c:pt>
                <c:pt idx="250">
                  <c:v>6.8732988834900852E-2</c:v>
                </c:pt>
                <c:pt idx="251">
                  <c:v>6.8594319629808956E-2</c:v>
                </c:pt>
                <c:pt idx="252">
                  <c:v>6.8468892331223288E-2</c:v>
                </c:pt>
                <c:pt idx="253">
                  <c:v>6.8335068483121375E-2</c:v>
                </c:pt>
                <c:pt idx="254">
                  <c:v>6.8201506196463091E-2</c:v>
                </c:pt>
                <c:pt idx="255">
                  <c:v>6.8051023789197876E-2</c:v>
                </c:pt>
                <c:pt idx="256">
                  <c:v>6.7930876960266826E-2</c:v>
                </c:pt>
                <c:pt idx="257">
                  <c:v>6.7810942255411205E-2</c:v>
                </c:pt>
                <c:pt idx="258">
                  <c:v>6.7686947391878069E-2</c:v>
                </c:pt>
                <c:pt idx="259">
                  <c:v>6.7554651871126373E-2</c:v>
                </c:pt>
                <c:pt idx="260">
                  <c:v>6.7422614924671262E-2</c:v>
                </c:pt>
                <c:pt idx="261">
                  <c:v>6.7299330132297469E-2</c:v>
                </c:pt>
                <c:pt idx="262">
                  <c:v>6.7167792217394204E-2</c:v>
                </c:pt>
                <c:pt idx="263">
                  <c:v>6.7036511396031437E-2</c:v>
                </c:pt>
                <c:pt idx="264">
                  <c:v>6.6909709753863275E-2</c:v>
                </c:pt>
                <c:pt idx="265">
                  <c:v>6.676629115277094E-2</c:v>
                </c:pt>
                <c:pt idx="266">
                  <c:v>6.6652618934627678E-2</c:v>
                </c:pt>
                <c:pt idx="267">
                  <c:v>6.6505554051354845E-2</c:v>
                </c:pt>
                <c:pt idx="268">
                  <c:v>6.6388135811618662E-2</c:v>
                </c:pt>
                <c:pt idx="269">
                  <c:v>6.6270924878523554E-2</c:v>
                </c:pt>
                <c:pt idx="270">
                  <c:v>6.614139700268741E-2</c:v>
                </c:pt>
                <c:pt idx="271">
                  <c:v>6.5995460099004116E-2</c:v>
                </c:pt>
                <c:pt idx="272">
                  <c:v>6.5887258313349781E-2</c:v>
                </c:pt>
                <c:pt idx="273">
                  <c:v>6.5762630519061158E-2</c:v>
                </c:pt>
                <c:pt idx="274">
                  <c:v>6.5629954029162912E-2</c:v>
                </c:pt>
                <c:pt idx="275">
                  <c:v>6.5505812933914762E-2</c:v>
                </c:pt>
                <c:pt idx="276">
                  <c:v>6.5381906655401681E-2</c:v>
                </c:pt>
                <c:pt idx="277">
                  <c:v>6.5254116383835173E-2</c:v>
                </c:pt>
                <c:pt idx="278">
                  <c:v>6.5130686197159421E-2</c:v>
                </c:pt>
                <c:pt idx="279">
                  <c:v>6.4991080870265269E-2</c:v>
                </c:pt>
                <c:pt idx="280">
                  <c:v>6.4876336494052042E-2</c:v>
                </c:pt>
                <c:pt idx="281">
                  <c:v>6.4761794703665915E-2</c:v>
                </c:pt>
                <c:pt idx="282">
                  <c:v>6.4635216453570885E-2</c:v>
                </c:pt>
                <c:pt idx="283">
                  <c:v>6.4508885603250229E-2</c:v>
                </c:pt>
                <c:pt idx="284">
                  <c:v>6.4386865043728467E-2</c:v>
                </c:pt>
                <c:pt idx="285">
                  <c:v>6.4265075289882664E-2</c:v>
                </c:pt>
                <c:pt idx="286">
                  <c:v>6.4139467888024201E-2</c:v>
                </c:pt>
                <c:pt idx="287">
                  <c:v>6.4014105988397421E-2</c:v>
                </c:pt>
                <c:pt idx="288">
                  <c:v>6.3884957156918526E-2</c:v>
                </c:pt>
                <c:pt idx="289">
                  <c:v>6.3768141105098236E-2</c:v>
                </c:pt>
                <c:pt idx="290">
                  <c:v>6.3647521686787986E-2</c:v>
                </c:pt>
                <c:pt idx="291">
                  <c:v>6.3511095470669382E-2</c:v>
                </c:pt>
                <c:pt idx="292">
                  <c:v>6.3398964068408989E-2</c:v>
                </c:pt>
                <c:pt idx="293">
                  <c:v>6.328703063866474E-2</c:v>
                </c:pt>
                <c:pt idx="294">
                  <c:v>6.3155362778387028E-2</c:v>
                </c:pt>
                <c:pt idx="295">
                  <c:v>6.3039880817384417E-2</c:v>
                </c:pt>
                <c:pt idx="296">
                  <c:v>6.2920638926014114E-2</c:v>
                </c:pt>
                <c:pt idx="297">
                  <c:v>6.2793696170699007E-2</c:v>
                </c:pt>
                <c:pt idx="298">
                  <c:v>6.2678875530718811E-2</c:v>
                </c:pt>
                <c:pt idx="299">
                  <c:v>6.2556368388677674E-2</c:v>
                </c:pt>
                <c:pt idx="300">
                  <c:v>6.2434100689347072E-2</c:v>
                </c:pt>
                <c:pt idx="301">
                  <c:v>6.2316004649892801E-2</c:v>
                </c:pt>
                <c:pt idx="302">
                  <c:v>6.2198131992762952E-2</c:v>
                </c:pt>
                <c:pt idx="303">
                  <c:v>6.2064812492293245E-2</c:v>
                </c:pt>
                <c:pt idx="304">
                  <c:v>6.1955234561000855E-2</c:v>
                </c:pt>
                <c:pt idx="305">
                  <c:v>6.1845850093968563E-2</c:v>
                </c:pt>
                <c:pt idx="306">
                  <c:v>6.1721075731378805E-2</c:v>
                </c:pt>
                <c:pt idx="307">
                  <c:v>6.1604328400765365E-2</c:v>
                </c:pt>
                <c:pt idx="308">
                  <c:v>6.1487801901351682E-2</c:v>
                </c:pt>
                <c:pt idx="309">
                  <c:v>6.1367622737039218E-2</c:v>
                </c:pt>
                <c:pt idx="310">
                  <c:v>6.1251543973736E-2</c:v>
                </c:pt>
                <c:pt idx="311">
                  <c:v>6.1124110917510424E-2</c:v>
                </c:pt>
                <c:pt idx="312">
                  <c:v>6.1016193832813537E-2</c:v>
                </c:pt>
                <c:pt idx="313">
                  <c:v>6.0896936436100613E-2</c:v>
                </c:pt>
                <c:pt idx="314">
                  <c:v>6.0774076512339563E-2</c:v>
                </c:pt>
                <c:pt idx="315">
                  <c:v>6.0651464459189876E-2</c:v>
                </c:pt>
                <c:pt idx="316">
                  <c:v>6.0544381850890422E-2</c:v>
                </c:pt>
                <c:pt idx="317">
                  <c:v>6.0426046620329923E-2</c:v>
                </c:pt>
                <c:pt idx="318">
                  <c:v>6.031555531678319E-2</c:v>
                </c:pt>
                <c:pt idx="319">
                  <c:v>6.0197667332355924E-2</c:v>
                </c:pt>
                <c:pt idx="320">
                  <c:v>6.0072426853044848E-2</c:v>
                </c:pt>
                <c:pt idx="321">
                  <c:v>5.9970151200290547E-2</c:v>
                </c:pt>
                <c:pt idx="322">
                  <c:v>5.9852938315261645E-2</c:v>
                </c:pt>
                <c:pt idx="323">
                  <c:v>5.9735954525209856E-2</c:v>
                </c:pt>
                <c:pt idx="324">
                  <c:v>5.962296211297749E-2</c:v>
                </c:pt>
                <c:pt idx="325">
                  <c:v>5.9495162398247294E-2</c:v>
                </c:pt>
                <c:pt idx="326">
                  <c:v>5.9393869560771445E-2</c:v>
                </c:pt>
                <c:pt idx="327">
                  <c:v>5.9262820659262506E-2</c:v>
                </c:pt>
                <c:pt idx="328">
                  <c:v>5.9158189757635274E-2</c:v>
                </c:pt>
                <c:pt idx="329">
                  <c:v>5.9053743586087608E-2</c:v>
                </c:pt>
                <c:pt idx="330">
                  <c:v>5.8942041597022932E-2</c:v>
                </c:pt>
                <c:pt idx="331">
                  <c:v>5.8834263852589608E-2</c:v>
                </c:pt>
                <c:pt idx="332">
                  <c:v>5.8715565382773283E-2</c:v>
                </c:pt>
                <c:pt idx="333">
                  <c:v>5.8604503068277469E-2</c:v>
                </c:pt>
                <c:pt idx="334">
                  <c:v>5.8482577146903574E-2</c:v>
                </c:pt>
                <c:pt idx="335">
                  <c:v>5.837563955053332E-2</c:v>
                </c:pt>
                <c:pt idx="336">
                  <c:v>5.8265220216300741E-2</c:v>
                </c:pt>
                <c:pt idx="337">
                  <c:v>5.8147669795333215E-2</c:v>
                </c:pt>
                <c:pt idx="338">
                  <c:v>5.8041344589677107E-2</c:v>
                </c:pt>
                <c:pt idx="339">
                  <c:v>5.926656089784043E-2</c:v>
                </c:pt>
                <c:pt idx="340">
                  <c:v>5.7814680330073767E-2</c:v>
                </c:pt>
                <c:pt idx="341">
                  <c:v>5.7712606178642351E-2</c:v>
                </c:pt>
                <c:pt idx="342">
                  <c:v>5.7599805711454226E-2</c:v>
                </c:pt>
                <c:pt idx="343">
                  <c:v>5.7494482295923077E-2</c:v>
                </c:pt>
                <c:pt idx="344">
                  <c:v>5.737848684319663E-2</c:v>
                </c:pt>
                <c:pt idx="345">
                  <c:v>5.726995365426233E-2</c:v>
                </c:pt>
                <c:pt idx="346">
                  <c:v>5.7154411189377488E-2</c:v>
                </c:pt>
                <c:pt idx="347">
                  <c:v>5.7046301846497866E-2</c:v>
                </c:pt>
                <c:pt idx="348">
                  <c:v>5.6938396995796073E-2</c:v>
                </c:pt>
                <c:pt idx="349">
                  <c:v>5.6827109736264106E-2</c:v>
                </c:pt>
                <c:pt idx="350">
                  <c:v>5.6719619494242715E-2</c:v>
                </c:pt>
                <c:pt idx="351">
                  <c:v>5.6598042991934189E-2</c:v>
                </c:pt>
                <c:pt idx="352">
                  <c:v>5.6498116862824813E-2</c:v>
                </c:pt>
                <c:pt idx="353">
                  <c:v>5.6398367157329259E-2</c:v>
                </c:pt>
                <c:pt idx="354">
                  <c:v>5.6366342168303156E-2</c:v>
                </c:pt>
                <c:pt idx="356">
                  <c:v>9.9672362052628347E-2</c:v>
                </c:pt>
                <c:pt idx="357">
                  <c:v>9.9483828685902442E-2</c:v>
                </c:pt>
                <c:pt idx="358">
                  <c:v>9.9295651935891904E-2</c:v>
                </c:pt>
                <c:pt idx="359">
                  <c:v>9.9101576556702695E-2</c:v>
                </c:pt>
                <c:pt idx="360">
                  <c:v>9.8907880501804823E-2</c:v>
                </c:pt>
                <c:pt idx="361">
                  <c:v>9.8708333277116922E-2</c:v>
                </c:pt>
                <c:pt idx="362">
                  <c:v>9.8527841369657837E-2</c:v>
                </c:pt>
                <c:pt idx="363">
                  <c:v>9.8341472899330526E-2</c:v>
                </c:pt>
                <c:pt idx="364">
                  <c:v>9.8130681423407751E-2</c:v>
                </c:pt>
                <c:pt idx="365">
                  <c:v>9.7957427744956291E-2</c:v>
                </c:pt>
                <c:pt idx="366">
                  <c:v>9.7778308896562471E-2</c:v>
                </c:pt>
                <c:pt idx="367">
                  <c:v>9.7581040589163726E-2</c:v>
                </c:pt>
                <c:pt idx="368">
                  <c:v>9.7396463021902122E-2</c:v>
                </c:pt>
                <c:pt idx="369">
                  <c:v>9.7212234588838417E-2</c:v>
                </c:pt>
                <c:pt idx="370">
                  <c:v>9.7022231291394506E-2</c:v>
                </c:pt>
                <c:pt idx="371">
                  <c:v>9.6838710729265476E-2</c:v>
                </c:pt>
                <c:pt idx="372">
                  <c:v>9.6637239026373098E-2</c:v>
                </c:pt>
                <c:pt idx="373">
                  <c:v>9.6466622080746592E-2</c:v>
                </c:pt>
                <c:pt idx="374">
                  <c:v>9.627807609817414E-2</c:v>
                </c:pt>
                <c:pt idx="375">
                  <c:v>9.6083834519179512E-2</c:v>
                </c:pt>
                <c:pt idx="376">
                  <c:v>9.5889984823701258E-2</c:v>
                </c:pt>
                <c:pt idx="377">
                  <c:v>9.5720687185527537E-2</c:v>
                </c:pt>
                <c:pt idx="378">
                  <c:v>9.5551688449166602E-2</c:v>
                </c:pt>
                <c:pt idx="379">
                  <c:v>9.536493072305878E-2</c:v>
                </c:pt>
                <c:pt idx="380">
                  <c:v>9.5178538018739933E-2</c:v>
                </c:pt>
                <c:pt idx="381">
                  <c:v>9.4986514764221333E-2</c:v>
                </c:pt>
                <c:pt idx="382">
                  <c:v>9.4818812238900263E-2</c:v>
                </c:pt>
                <c:pt idx="383">
                  <c:v>9.463348693430973E-2</c:v>
                </c:pt>
                <c:pt idx="384">
                  <c:v>9.4442563323526879E-2</c:v>
                </c:pt>
                <c:pt idx="385">
                  <c:v>9.4269871537193795E-2</c:v>
                </c:pt>
                <c:pt idx="386">
                  <c:v>9.4085619148413333E-2</c:v>
                </c:pt>
                <c:pt idx="387">
                  <c:v>9.390172688468891E-2</c:v>
                </c:pt>
                <c:pt idx="388">
                  <c:v>9.3694538529240229E-2</c:v>
                </c:pt>
                <c:pt idx="389">
                  <c:v>9.3529117040104137E-2</c:v>
                </c:pt>
                <c:pt idx="390">
                  <c:v>9.336398760928323E-2</c:v>
                </c:pt>
                <c:pt idx="391">
                  <c:v>9.3193268039292343E-2</c:v>
                </c:pt>
                <c:pt idx="392">
                  <c:v>9.3022860636469196E-2</c:v>
                </c:pt>
                <c:pt idx="393">
                  <c:v>9.2846905008077352E-2</c:v>
                </c:pt>
                <c:pt idx="394">
                  <c:v>9.2665433836433067E-2</c:v>
                </c:pt>
                <c:pt idx="395">
                  <c:v>9.248431735389917E-2</c:v>
                </c:pt>
                <c:pt idx="396">
                  <c:v>9.2321032559090729E-2</c:v>
                </c:pt>
                <c:pt idx="397">
                  <c:v>9.2152220071715391E-2</c:v>
                </c:pt>
                <c:pt idx="398">
                  <c:v>9.1972106675963727E-2</c:v>
                </c:pt>
                <c:pt idx="399">
                  <c:v>9.1786552415344905E-2</c:v>
                </c:pt>
                <c:pt idx="400">
                  <c:v>9.1630282225273973E-2</c:v>
                </c:pt>
                <c:pt idx="401">
                  <c:v>9.1422335758579332E-2</c:v>
                </c:pt>
                <c:pt idx="402">
                  <c:v>9.1260925935137294E-2</c:v>
                </c:pt>
                <c:pt idx="403">
                  <c:v>9.1076806485803102E-2</c:v>
                </c:pt>
                <c:pt idx="404">
                  <c:v>9.0904531879244188E-2</c:v>
                </c:pt>
                <c:pt idx="405">
                  <c:v>9.0738309516746218E-2</c:v>
                </c:pt>
                <c:pt idx="406">
                  <c:v>9.0555244449078434E-2</c:v>
                </c:pt>
                <c:pt idx="407">
                  <c:v>9.0378252374789275E-2</c:v>
                </c:pt>
                <c:pt idx="408">
                  <c:v>9.0201606235123244E-2</c:v>
                </c:pt>
                <c:pt idx="409">
                  <c:v>9.0002581967149609E-2</c:v>
                </c:pt>
                <c:pt idx="410">
                  <c:v>8.9843678776325375E-2</c:v>
                </c:pt>
                <c:pt idx="411">
                  <c:v>8.9685056135497612E-2</c:v>
                </c:pt>
                <c:pt idx="412">
                  <c:v>8.9543665445889056E-2</c:v>
                </c:pt>
                <c:pt idx="413">
                  <c:v>8.9346092883593534E-2</c:v>
                </c:pt>
                <c:pt idx="414">
                  <c:v>8.9171464120728336E-2</c:v>
                </c:pt>
                <c:pt idx="415">
                  <c:v>8.8997176673345835E-2</c:v>
                </c:pt>
                <c:pt idx="416">
                  <c:v>8.8840048566144358E-2</c:v>
                </c:pt>
                <c:pt idx="417">
                  <c:v>8.8655217977892289E-2</c:v>
                </c:pt>
                <c:pt idx="418">
                  <c:v>8.8487523881163987E-2</c:v>
                </c:pt>
                <c:pt idx="419">
                  <c:v>8.8325721108881289E-2</c:v>
                </c:pt>
                <c:pt idx="420">
                  <c:v>8.8141960572345926E-2</c:v>
                </c:pt>
                <c:pt idx="421">
                  <c:v>8.7975237317932109E-2</c:v>
                </c:pt>
                <c:pt idx="422">
                  <c:v>8.7803287920260972E-2</c:v>
                </c:pt>
                <c:pt idx="423">
                  <c:v>8.7631674601198528E-2</c:v>
                </c:pt>
                <c:pt idx="424">
                  <c:v>8.7487999511161971E-2</c:v>
                </c:pt>
                <c:pt idx="425">
                  <c:v>8.7294962648671967E-2</c:v>
                </c:pt>
                <c:pt idx="426">
                  <c:v>8.7135340519547438E-2</c:v>
                </c:pt>
                <c:pt idx="427">
                  <c:v>8.6970521318209704E-2</c:v>
                </c:pt>
                <c:pt idx="428">
                  <c:v>8.6822450609164381E-2</c:v>
                </c:pt>
                <c:pt idx="429">
                  <c:v>8.6641817607735649E-2</c:v>
                </c:pt>
                <c:pt idx="430">
                  <c:v>8.6472474406114677E-2</c:v>
                </c:pt>
                <c:pt idx="431">
                  <c:v>8.6303462189239025E-2</c:v>
                </c:pt>
                <c:pt idx="432">
                  <c:v>8.6134780310192269E-2</c:v>
                </c:pt>
                <c:pt idx="433">
                  <c:v>8.5977279618197899E-2</c:v>
                </c:pt>
                <c:pt idx="434">
                  <c:v>8.5803819956065994E-2</c:v>
                </c:pt>
                <c:pt idx="435">
                  <c:v>8.5641519367205446E-2</c:v>
                </c:pt>
                <c:pt idx="436">
                  <c:v>8.5490315808406991E-2</c:v>
                </c:pt>
                <c:pt idx="437">
                  <c:v>8.5312454296445309E-2</c:v>
                </c:pt>
                <c:pt idx="438">
                  <c:v>8.515645725855843E-2</c:v>
                </c:pt>
                <c:pt idx="439">
                  <c:v>8.5145709362560038E-2</c:v>
                </c:pt>
              </c:numCache>
            </c:numRef>
          </c:val>
          <c:smooth val="0"/>
        </c:ser>
        <c:ser>
          <c:idx val="5"/>
          <c:order val="5"/>
          <c:tx>
            <c:strRef>
              <c:f>浮遊塵!$AE$233</c:f>
              <c:strCache>
                <c:ptCount val="1"/>
                <c:pt idx="0">
                  <c:v>Cs134減衰</c:v>
                </c:pt>
              </c:strCache>
            </c:strRef>
          </c:tx>
          <c:spPr>
            <a:ln w="38100">
              <a:solidFill>
                <a:srgbClr val="FF0000"/>
              </a:solidFill>
              <a:prstDash val="sysDot"/>
            </a:ln>
          </c:spPr>
          <c:marker>
            <c:symbol val="none"/>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浮遊塵!$AE$235:$AE$722</c:f>
              <c:numCache>
                <c:formatCode>.000</c:formatCode>
                <c:ptCount val="488"/>
                <c:pt idx="0">
                  <c:v>0.01</c:v>
                </c:pt>
                <c:pt idx="1">
                  <c:v>9.7097858726279476E-3</c:v>
                </c:pt>
                <c:pt idx="2">
                  <c:v>9.5064110835046973E-3</c:v>
                </c:pt>
                <c:pt idx="3">
                  <c:v>9.2135468043656032E-3</c:v>
                </c:pt>
                <c:pt idx="4">
                  <c:v>8.9791513596479567E-3</c:v>
                </c:pt>
                <c:pt idx="5">
                  <c:v>8.7105433549603088E-3</c:v>
                </c:pt>
                <c:pt idx="6">
                  <c:v>8.4889444716235614E-3</c:v>
                </c:pt>
                <c:pt idx="7">
                  <c:v>8.2577692319108897E-3</c:v>
                </c:pt>
                <c:pt idx="8">
                  <c:v>8.0033718981371675E-3</c:v>
                </c:pt>
                <c:pt idx="9">
                  <c:v>7.7782580837717375E-3</c:v>
                </c:pt>
                <c:pt idx="10">
                  <c:v>7.5943427119339393E-3</c:v>
                </c:pt>
                <c:pt idx="11">
                  <c:v>7.3536126427079353E-3</c:v>
                </c:pt>
                <c:pt idx="12">
                  <c:v>7.1533553349690613E-3</c:v>
                </c:pt>
                <c:pt idx="13">
                  <c:v>6.9777907724783783E-3</c:v>
                </c:pt>
                <c:pt idx="14">
                  <c:v>6.8002736440597343E-3</c:v>
                </c:pt>
                <c:pt idx="15">
                  <c:v>6.572605259197617E-3</c:v>
                </c:pt>
                <c:pt idx="16">
                  <c:v>6.4171973096066402E-3</c:v>
                </c:pt>
                <c:pt idx="17">
                  <c:v>6.2597002490915607E-3</c:v>
                </c:pt>
                <c:pt idx="18">
                  <c:v>6.0724436224344524E-3</c:v>
                </c:pt>
                <c:pt idx="19">
                  <c:v>5.8799556311692567E-3</c:v>
                </c:pt>
                <c:pt idx="20">
                  <c:v>5.7250963065280961E-3</c:v>
                </c:pt>
                <c:pt idx="21">
                  <c:v>5.5794481079229552E-3</c:v>
                </c:pt>
                <c:pt idx="22">
                  <c:v>5.4075618898993998E-3</c:v>
                </c:pt>
                <c:pt idx="23">
                  <c:v>5.2651439135143344E-3</c:v>
                </c:pt>
                <c:pt idx="24">
                  <c:v>5.0982461967713924E-3</c:v>
                </c:pt>
                <c:pt idx="25">
                  <c:v>4.9639746116762204E-3</c:v>
                </c:pt>
                <c:pt idx="26">
                  <c:v>4.8689564064484407E-3</c:v>
                </c:pt>
                <c:pt idx="27">
                  <c:v>4.6929718799974315E-3</c:v>
                </c:pt>
                <c:pt idx="28">
                  <c:v>4.5693739310530713E-3</c:v>
                </c:pt>
                <c:pt idx="29">
                  <c:v>4.4531276626623888E-3</c:v>
                </c:pt>
                <c:pt idx="30">
                  <c:v>4.3438346982840352E-3</c:v>
                </c:pt>
                <c:pt idx="31">
                  <c:v>4.2061411983605971E-3</c:v>
                </c:pt>
                <c:pt idx="32">
                  <c:v>4.0953648207514423E-3</c:v>
                </c:pt>
                <c:pt idx="33">
                  <c:v>3.9691987991576447E-3</c:v>
                </c:pt>
                <c:pt idx="34">
                  <c:v>3.8682211694287252E-3</c:v>
                </c:pt>
                <c:pt idx="35">
                  <c:v>3.7594182756806689E-3</c:v>
                </c:pt>
                <c:pt idx="36">
                  <c:v>3.6503146462503462E-3</c:v>
                </c:pt>
                <c:pt idx="37">
                  <c:v>3.5574495267654406E-3</c:v>
                </c:pt>
                <c:pt idx="38">
                  <c:v>3.4669469242832275E-3</c:v>
                </c:pt>
                <c:pt idx="39">
                  <c:v>3.3570495434639405E-3</c:v>
                </c:pt>
                <c:pt idx="40">
                  <c:v>3.2716451777633666E-3</c:v>
                </c:pt>
                <c:pt idx="41">
                  <c:v>3.1884135252105371E-3</c:v>
                </c:pt>
                <c:pt idx="42">
                  <c:v>3.0845051659737642E-3</c:v>
                </c:pt>
                <c:pt idx="43">
                  <c:v>3.0088022580925943E-3</c:v>
                </c:pt>
                <c:pt idx="44">
                  <c:v>2.9322574096940484E-3</c:v>
                </c:pt>
                <c:pt idx="45">
                  <c:v>2.8393089405507137E-3</c:v>
                </c:pt>
                <c:pt idx="46">
                  <c:v>2.7670760539173227E-3</c:v>
                </c:pt>
                <c:pt idx="47">
                  <c:v>2.6793636033103242E-3</c:v>
                </c:pt>
                <c:pt idx="48">
                  <c:v>2.6063978152381811E-3</c:v>
                </c:pt>
                <c:pt idx="49">
                  <c:v>2.535419068500187E-3</c:v>
                </c:pt>
                <c:pt idx="50">
                  <c:v>2.4800303276876004E-3</c:v>
                </c:pt>
                <c:pt idx="51">
                  <c:v>2.4014168261493234E-3</c:v>
                </c:pt>
                <c:pt idx="52">
                  <c:v>2.3403240486479381E-3</c:v>
                </c:pt>
                <c:pt idx="53">
                  <c:v>2.280785490065231E-3</c:v>
                </c:pt>
                <c:pt idx="54">
                  <c:v>2.2145938729930185E-3</c:v>
                </c:pt>
                <c:pt idx="56">
                  <c:v>9.6919297129415497E-3</c:v>
                </c:pt>
                <c:pt idx="57">
                  <c:v>9.4193212056760383E-3</c:v>
                </c:pt>
                <c:pt idx="58">
                  <c:v>9.1796907973411435E-3</c:v>
                </c:pt>
                <c:pt idx="59">
                  <c:v>8.94615665978255E-3</c:v>
                </c:pt>
                <c:pt idx="60">
                  <c:v>8.662575974303097E-3</c:v>
                </c:pt>
                <c:pt idx="61">
                  <c:v>8.4421973957805371E-3</c:v>
                </c:pt>
                <c:pt idx="62">
                  <c:v>8.2198567746595633E-3</c:v>
                </c:pt>
                <c:pt idx="63">
                  <c:v>8.010741107791864E-3</c:v>
                </c:pt>
                <c:pt idx="64">
                  <c:v>7.7639539765290257E-3</c:v>
                </c:pt>
                <c:pt idx="65">
                  <c:v>7.5664366160882466E-3</c:v>
                </c:pt>
                <c:pt idx="66">
                  <c:v>7.3739441576231163E-3</c:v>
                </c:pt>
                <c:pt idx="67">
                  <c:v>7.1336320298317213E-3</c:v>
                </c:pt>
                <c:pt idx="68">
                  <c:v>6.952150252228749E-3</c:v>
                </c:pt>
                <c:pt idx="69">
                  <c:v>6.7628257718472555E-3</c:v>
                </c:pt>
                <c:pt idx="70">
                  <c:v>6.5665590138526677E-3</c:v>
                </c:pt>
                <c:pt idx="71">
                  <c:v>6.3877351495678697E-3</c:v>
                </c:pt>
                <c:pt idx="72">
                  <c:v>6.1966484060355861E-3</c:v>
                </c:pt>
                <c:pt idx="73">
                  <c:v>6.0445642699385044E-3</c:v>
                </c:pt>
                <c:pt idx="74">
                  <c:v>5.8745465653633165E-3</c:v>
                </c:pt>
                <c:pt idx="75">
                  <c:v>5.7198296983069054E-3</c:v>
                </c:pt>
                <c:pt idx="76">
                  <c:v>5.5538321598458161E-3</c:v>
                </c:pt>
                <c:pt idx="77">
                  <c:v>5.3976174596218661E-3</c:v>
                </c:pt>
                <c:pt idx="78">
                  <c:v>5.2409709755286346E-3</c:v>
                </c:pt>
                <c:pt idx="79">
                  <c:v>5.0982461967713924E-3</c:v>
                </c:pt>
                <c:pt idx="80">
                  <c:v>4.9594081715501684E-3</c:v>
                </c:pt>
                <c:pt idx="81">
                  <c:v>4.8199130556537554E-3</c:v>
                </c:pt>
                <c:pt idx="82">
                  <c:v>4.6886547396452535E-3</c:v>
                </c:pt>
                <c:pt idx="83">
                  <c:v>4.5483953605746268E-3</c:v>
                </c:pt>
                <c:pt idx="84">
                  <c:v>4.4245311520969216E-3</c:v>
                </c:pt>
                <c:pt idx="85">
                  <c:v>4.3040400765431471E-3</c:v>
                </c:pt>
                <c:pt idx="86">
                  <c:v>4.1791307530443149E-3</c:v>
                </c:pt>
                <c:pt idx="87">
                  <c:v>4.0728123902908026E-3</c:v>
                </c:pt>
                <c:pt idx="88">
                  <c:v>3.9437099194319977E-3</c:v>
                </c:pt>
                <c:pt idx="89">
                  <c:v>3.8469195778127892E-3</c:v>
                </c:pt>
                <c:pt idx="90">
                  <c:v>3.7490527688215764E-3</c:v>
                </c:pt>
                <c:pt idx="91">
                  <c:v>3.6469566630660372E-3</c:v>
                </c:pt>
                <c:pt idx="92">
                  <c:v>3.5378592981579454E-3</c:v>
                </c:pt>
                <c:pt idx="93">
                  <c:v>3.4478550770747829E-3</c:v>
                </c:pt>
                <c:pt idx="94">
                  <c:v>3.3539613395669348E-3</c:v>
                </c:pt>
                <c:pt idx="95">
                  <c:v>3.2536288218115027E-3</c:v>
                </c:pt>
                <c:pt idx="96">
                  <c:v>3.1650243521589316E-3</c:v>
                </c:pt>
                <c:pt idx="97">
                  <c:v>3.0703438147707562E-3</c:v>
                </c:pt>
                <c:pt idx="98">
                  <c:v>2.9922333303742084E-3</c:v>
                </c:pt>
                <c:pt idx="99">
                  <c:v>2.9161100005573246E-3</c:v>
                </c:pt>
                <c:pt idx="100">
                  <c:v>2.823673381756639E-3</c:v>
                </c:pt>
                <c:pt idx="101">
                  <c:v>2.7518382685144042E-3</c:v>
                </c:pt>
                <c:pt idx="102">
                  <c:v>2.6818306624930349E-3</c:v>
                </c:pt>
                <c:pt idx="103">
                  <c:v>2.6063978152381811E-3</c:v>
                </c:pt>
                <c:pt idx="104">
                  <c:v>2.5307564684848038E-3</c:v>
                </c:pt>
                <c:pt idx="105">
                  <c:v>2.4663732509793059E-3</c:v>
                </c:pt>
                <c:pt idx="106">
                  <c:v>2.3881926597199188E-3</c:v>
                </c:pt>
                <c:pt idx="107">
                  <c:v>2.3252952629374095E-3</c:v>
                </c:pt>
                <c:pt idx="108">
                  <c:v>2.2661390412532919E-3</c:v>
                </c:pt>
                <c:pt idx="109">
                  <c:v>2.1963260307579649E-3</c:v>
                </c:pt>
                <c:pt idx="110">
                  <c:v>2.1404508257304587E-3</c:v>
                </c:pt>
                <c:pt idx="111">
                  <c:v>2.0840781606812297E-3</c:v>
                </c:pt>
                <c:pt idx="112">
                  <c:v>2.0143046877882406E-3</c:v>
                </c:pt>
                <c:pt idx="113">
                  <c:v>1.968487695904954E-3</c:v>
                </c:pt>
                <c:pt idx="114">
                  <c:v>1.9184087677028166E-3</c:v>
                </c:pt>
                <c:pt idx="115">
                  <c:v>1.8661656875150429E-3</c:v>
                </c:pt>
                <c:pt idx="116">
                  <c:v>1.8086746676099039E-3</c:v>
                </c:pt>
                <c:pt idx="117">
                  <c:v>1.7642844252917808E-3</c:v>
                </c:pt>
                <c:pt idx="118">
                  <c:v>1.7083590703341435E-3</c:v>
                </c:pt>
                <c:pt idx="119">
                  <c:v>1.6618361699994827E-3</c:v>
                </c:pt>
                <c:pt idx="120">
                  <c:v>1.6150930867290312E-3</c:v>
                </c:pt>
                <c:pt idx="121">
                  <c:v>1.5711100529453913E-3</c:v>
                </c:pt>
                <c:pt idx="122">
                  <c:v>1.5311405333477913E-3</c:v>
                </c:pt>
                <c:pt idx="123">
                  <c:v>1.4908151629201582E-3</c:v>
                </c:pt>
                <c:pt idx="124">
                  <c:v>1.4448875774009679E-3</c:v>
                </c:pt>
                <c:pt idx="125">
                  <c:v>1.4055396663408726E-3</c:v>
                </c:pt>
                <c:pt idx="126">
                  <c:v>1.3685222231594818E-3</c:v>
                </c:pt>
                <c:pt idx="127">
                  <c:v>1.3288057748811325E-3</c:v>
                </c:pt>
                <c:pt idx="128">
                  <c:v>1.291429961243892E-3</c:v>
                </c:pt>
                <c:pt idx="129">
                  <c:v>1.2585755885994694E-3</c:v>
                </c:pt>
                <c:pt idx="130">
                  <c:v>1.2142023470772183E-3</c:v>
                </c:pt>
                <c:pt idx="131">
                  <c:v>1.1876768941720792E-3</c:v>
                </c:pt>
                <c:pt idx="132">
                  <c:v>1.1521479774649998E-3</c:v>
                </c:pt>
                <c:pt idx="133">
                  <c:v>1.1197410833181805E-3</c:v>
                </c:pt>
                <c:pt idx="134">
                  <c:v>1.0882457099211118E-3</c:v>
                </c:pt>
                <c:pt idx="135">
                  <c:v>1.0644719045111507E-3</c:v>
                </c:pt>
                <c:pt idx="136">
                  <c:v>1.0307296301653507E-3</c:v>
                </c:pt>
                <c:pt idx="137">
                  <c:v>1.0045075535670325E-3</c:v>
                </c:pt>
                <c:pt idx="138">
                  <c:v>9.7535532525732304E-4</c:v>
                </c:pt>
                <c:pt idx="139">
                  <c:v>9.505419878883646E-4</c:v>
                </c:pt>
                <c:pt idx="140">
                  <c:v>9.2041113295775862E-4</c:v>
                </c:pt>
                <c:pt idx="141">
                  <c:v>8.9617043194183913E-4</c:v>
                </c:pt>
                <c:pt idx="142">
                  <c:v>8.7256815387051767E-4</c:v>
                </c:pt>
                <c:pt idx="143">
                  <c:v>8.4646559903238069E-4</c:v>
                </c:pt>
                <c:pt idx="144">
                  <c:v>8.2493125566426807E-4</c:v>
                </c:pt>
                <c:pt idx="145">
                  <c:v>8.0172810780166888E-4</c:v>
                </c:pt>
                <c:pt idx="146">
                  <c:v>7.7846082548213807E-4</c:v>
                </c:pt>
                <c:pt idx="147">
                  <c:v>7.586565443232588E-4</c:v>
                </c:pt>
                <c:pt idx="148">
                  <c:v>7.3460819025744813E-4</c:v>
                </c:pt>
                <c:pt idx="149">
                  <c:v>7.159195335322187E-4</c:v>
                </c:pt>
                <c:pt idx="150">
                  <c:v>6.9706449066888221E-4</c:v>
                </c:pt>
                <c:pt idx="151">
                  <c:v>6.7870602964851341E-4</c:v>
                </c:pt>
                <c:pt idx="152">
                  <c:v>6.5840278883082986E-4</c:v>
                </c:pt>
                <c:pt idx="153">
                  <c:v>6.4165282079265643E-4</c:v>
                </c:pt>
                <c:pt idx="154">
                  <c:v>6.2360481354953486E-4</c:v>
                </c:pt>
                <c:pt idx="155">
                  <c:v>6.0494990531022037E-4</c:v>
                </c:pt>
                <c:pt idx="156">
                  <c:v>5.8793425460478574E-4</c:v>
                </c:pt>
                <c:pt idx="157">
                  <c:v>5.7139720942749181E-4</c:v>
                </c:pt>
                <c:pt idx="158">
                  <c:v>5.5634842479300873E-4</c:v>
                </c:pt>
                <c:pt idx="159">
                  <c:v>5.4269398387439766E-4</c:v>
                </c:pt>
                <c:pt idx="160">
                  <c:v>5.2500793374752968E-4</c:v>
                </c:pt>
                <c:pt idx="161">
                  <c:v>5.121226814601258E-4</c:v>
                </c:pt>
                <c:pt idx="162">
                  <c:v>4.981762969544206E-4</c:v>
                </c:pt>
                <c:pt idx="163">
                  <c:v>4.8460970746233735E-4</c:v>
                </c:pt>
                <c:pt idx="164">
                  <c:v>4.7097891020415249E-4</c:v>
                </c:pt>
                <c:pt idx="165">
                  <c:v>4.5773151144383657E-4</c:v>
                </c:pt>
                <c:pt idx="166">
                  <c:v>4.4444749632740013E-4</c:v>
                </c:pt>
                <c:pt idx="167">
                  <c:v>4.3314061627704393E-4</c:v>
                </c:pt>
                <c:pt idx="168">
                  <c:v>4.2095750926568373E-4</c:v>
                </c:pt>
                <c:pt idx="169">
                  <c:v>4.0874072764445851E-4</c:v>
                </c:pt>
                <c:pt idx="170">
                  <c:v>3.9797579725947004E-4</c:v>
                </c:pt>
                <c:pt idx="171">
                  <c:v>3.882082904803536E-4</c:v>
                </c:pt>
                <c:pt idx="172">
                  <c:v>3.7590262925511167E-4</c:v>
                </c:pt>
                <c:pt idx="173">
                  <c:v>3.6633955155814516E-4</c:v>
                </c:pt>
                <c:pt idx="174">
                  <c:v>3.5701976147855868E-4</c:v>
                </c:pt>
                <c:pt idx="175">
                  <c:v>3.4538471560479868E-4</c:v>
                </c:pt>
                <c:pt idx="176">
                  <c:v>3.3597902392075793E-4</c:v>
                </c:pt>
                <c:pt idx="177">
                  <c:v>3.2743161493702214E-4</c:v>
                </c:pt>
                <c:pt idx="178">
                  <c:v>3.1792908689672511E-4</c:v>
                </c:pt>
                <c:pt idx="179">
                  <c:v>3.0927108081355833E-4</c:v>
                </c:pt>
                <c:pt idx="180">
                  <c:v>3.0112586447009654E-4</c:v>
                </c:pt>
                <c:pt idx="181">
                  <c:v>2.9211779517986829E-4</c:v>
                </c:pt>
                <c:pt idx="182">
                  <c:v>2.8442434180797214E-4</c:v>
                </c:pt>
                <c:pt idx="183">
                  <c:v>2.769335095216866E-4</c:v>
                </c:pt>
                <c:pt idx="184">
                  <c:v>2.6889650784109494E-4</c:v>
                </c:pt>
                <c:pt idx="185">
                  <c:v>2.613331558789374E-4</c:v>
                </c:pt>
                <c:pt idx="186">
                  <c:v>2.5468476057663268E-4</c:v>
                </c:pt>
                <c:pt idx="187">
                  <c:v>2.4615809369167173E-4</c:v>
                </c:pt>
                <c:pt idx="188">
                  <c:v>2.4011664377078556E-4</c:v>
                </c:pt>
                <c:pt idx="189">
                  <c:v>2.3336279373609612E-4</c:v>
                </c:pt>
                <c:pt idx="190">
                  <c:v>2.2721676017713882E-4</c:v>
                </c:pt>
                <c:pt idx="191">
                  <c:v>2.2123259358893145E-4</c:v>
                </c:pt>
                <c:pt idx="192">
                  <c:v>2.1461450206161303E-4</c:v>
                </c:pt>
                <c:pt idx="193">
                  <c:v>2.0896223885893112E-4</c:v>
                </c:pt>
                <c:pt idx="194">
                  <c:v>2.032716732272925E-4</c:v>
                </c:pt>
                <c:pt idx="195">
                  <c:v>1.9810037977686622E-4</c:v>
                </c:pt>
                <c:pt idx="196">
                  <c:v>1.919974956904415E-4</c:v>
                </c:pt>
                <c:pt idx="197">
                  <c:v>1.869408924810899E-4</c:v>
                </c:pt>
                <c:pt idx="198">
                  <c:v>1.8218505908061723E-4</c:v>
                </c:pt>
                <c:pt idx="199">
                  <c:v>1.7689779128648664E-4</c:v>
                </c:pt>
                <c:pt idx="200">
                  <c:v>1.7176396747326154E-4</c:v>
                </c:pt>
                <c:pt idx="201">
                  <c:v>1.6754837012222663E-4</c:v>
                </c:pt>
                <c:pt idx="202">
                  <c:v>1.625362223607522E-4</c:v>
                </c:pt>
                <c:pt idx="203">
                  <c:v>1.5752896429274487E-4</c:v>
                </c:pt>
                <c:pt idx="204">
                  <c:v>1.5352137932841674E-4</c:v>
                </c:pt>
                <c:pt idx="205">
                  <c:v>1.4961574854958353E-4</c:v>
                </c:pt>
                <c:pt idx="206">
                  <c:v>1.4527368815894028E-4</c:v>
                </c:pt>
                <c:pt idx="207">
                  <c:v>1.4170824085362444E-4</c:v>
                </c:pt>
                <c:pt idx="208">
                  <c:v>1.3709005984259719E-4</c:v>
                </c:pt>
                <c:pt idx="209">
                  <c:v>1.3360244684996014E-4</c:v>
                </c:pt>
                <c:pt idx="210">
                  <c:v>1.2972511509722699E-4</c:v>
                </c:pt>
                <c:pt idx="211">
                  <c:v>1.2654127590434322E-4</c:v>
                </c:pt>
                <c:pt idx="212">
                  <c:v>1.2309523972298759E-4</c:v>
                </c:pt>
                <c:pt idx="213">
                  <c:v>1.194128909793045E-4</c:v>
                </c:pt>
                <c:pt idx="214">
                  <c:v>1.1626793533500048E-4</c:v>
                </c:pt>
                <c:pt idx="215">
                  <c:v>1.1268606571356565E-4</c:v>
                </c:pt>
                <c:pt idx="216">
                  <c:v>1.0981929778507392E-4</c:v>
                </c:pt>
                <c:pt idx="217">
                  <c:v>1.0663218661754331E-4</c:v>
                </c:pt>
                <c:pt idx="218">
                  <c:v>1.0363290349424008E-4</c:v>
                </c:pt>
                <c:pt idx="219">
                  <c:v>1.0099645077763766E-4</c:v>
                </c:pt>
                <c:pt idx="220">
                  <c:v>9.8065391094626997E-5</c:v>
                </c:pt>
                <c:pt idx="221">
                  <c:v>9.5307069411276586E-5</c:v>
                </c:pt>
                <c:pt idx="222">
                  <c:v>9.2882428456632867E-5</c:v>
                </c:pt>
                <c:pt idx="223">
                  <c:v>9.0353007073876377E-5</c:v>
                </c:pt>
                <c:pt idx="224">
                  <c:v>8.7650130156497629E-5</c:v>
                </c:pt>
                <c:pt idx="225">
                  <c:v>8.5420284075088707E-5</c:v>
                </c:pt>
                <c:pt idx="226">
                  <c:v>8.2712580238338297E-5</c:v>
                </c:pt>
                <c:pt idx="227">
                  <c:v>8.0386092769001424E-5</c:v>
                </c:pt>
                <c:pt idx="228">
                  <c:v>7.8268978828419919E-5</c:v>
                </c:pt>
                <c:pt idx="229">
                  <c:v>7.5997502489320753E-5</c:v>
                </c:pt>
                <c:pt idx="230">
                  <c:v>7.3859892506258581E-5</c:v>
                </c:pt>
                <c:pt idx="231">
                  <c:v>7.2047151616667907E-5</c:v>
                </c:pt>
                <c:pt idx="232">
                  <c:v>6.9827592948638886E-5</c:v>
                </c:pt>
                <c:pt idx="233">
                  <c:v>6.8051157657182586E-5</c:v>
                </c:pt>
                <c:pt idx="234">
                  <c:v>6.6871528313361026E-5</c:v>
                </c:pt>
                <c:pt idx="235">
                  <c:v>6.4217666625042275E-5</c:v>
                </c:pt>
                <c:pt idx="236">
                  <c:v>6.2468858569405023E-5</c:v>
                </c:pt>
                <c:pt idx="237">
                  <c:v>6.0711773779319687E-5</c:v>
                </c:pt>
                <c:pt idx="238">
                  <c:v>5.9058439975131017E-5</c:v>
                </c:pt>
                <c:pt idx="239">
                  <c:v>5.7291728502488319E-5</c:v>
                </c:pt>
                <c:pt idx="240">
                  <c:v>5.5834209431263728E-5</c:v>
                </c:pt>
                <c:pt idx="241">
                  <c:v>5.4263739882038366E-5</c:v>
                </c:pt>
                <c:pt idx="242">
                  <c:v>5.2688929490257427E-5</c:v>
                </c:pt>
                <c:pt idx="243">
                  <c:v>5.1159822320839151E-5</c:v>
                </c:pt>
                <c:pt idx="244">
                  <c:v>4.985830081569122E-5</c:v>
                </c:pt>
                <c:pt idx="245">
                  <c:v>4.8589890415146819E-5</c:v>
                </c:pt>
                <c:pt idx="246">
                  <c:v>4.722318451791144E-5</c:v>
                </c:pt>
                <c:pt idx="247">
                  <c:v>4.5894920465133406E-5</c:v>
                </c:pt>
                <c:pt idx="248">
                  <c:v>4.4562985035773521E-5</c:v>
                </c:pt>
                <c:pt idx="249">
                  <c:v>4.3429289085973137E-5</c:v>
                </c:pt>
                <c:pt idx="250">
                  <c:v>4.2207737339315219E-5</c:v>
                </c:pt>
                <c:pt idx="251">
                  <c:v>4.0982809173287404E-5</c:v>
                </c:pt>
                <c:pt idx="252">
                  <c:v>3.9903452363717266E-5</c:v>
                </c:pt>
                <c:pt idx="253">
                  <c:v>3.8781073136277335E-5</c:v>
                </c:pt>
                <c:pt idx="254">
                  <c:v>3.7690263486294178E-5</c:v>
                </c:pt>
                <c:pt idx="255">
                  <c:v>3.6495534714843843E-5</c:v>
                </c:pt>
                <c:pt idx="256">
                  <c:v>3.5567077165180001E-5</c:v>
                </c:pt>
                <c:pt idx="257">
                  <c:v>3.4662239859150473E-5</c:v>
                </c:pt>
                <c:pt idx="258">
                  <c:v>3.3749346736847999E-5</c:v>
                </c:pt>
                <c:pt idx="259">
                  <c:v>3.280006632442063E-5</c:v>
                </c:pt>
                <c:pt idx="260">
                  <c:v>3.1877486674779706E-5</c:v>
                </c:pt>
                <c:pt idx="261">
                  <c:v>3.1037935091848409E-5</c:v>
                </c:pt>
                <c:pt idx="262">
                  <c:v>3.0164919561959223E-5</c:v>
                </c:pt>
                <c:pt idx="263">
                  <c:v>2.9316459664175425E-5</c:v>
                </c:pt>
                <c:pt idx="264">
                  <c:v>2.8518098971270995E-5</c:v>
                </c:pt>
                <c:pt idx="265">
                  <c:v>2.7639541077626911E-5</c:v>
                </c:pt>
                <c:pt idx="266">
                  <c:v>2.6961184738607189E-5</c:v>
                </c:pt>
                <c:pt idx="267">
                  <c:v>2.6106552795497634E-5</c:v>
                </c:pt>
                <c:pt idx="268">
                  <c:v>2.544239411887965E-5</c:v>
                </c:pt>
                <c:pt idx="269">
                  <c:v>2.4795131841843116E-5</c:v>
                </c:pt>
                <c:pt idx="270">
                  <c:v>2.4097709957960622E-5</c:v>
                </c:pt>
                <c:pt idx="271">
                  <c:v>2.333384617061111E-5</c:v>
                </c:pt>
                <c:pt idx="272">
                  <c:v>2.2782121999382154E-5</c:v>
                </c:pt>
                <c:pt idx="273">
                  <c:v>2.216170770264884E-5</c:v>
                </c:pt>
                <c:pt idx="274">
                  <c:v>2.1518543636448964E-5</c:v>
                </c:pt>
                <c:pt idx="275">
                  <c:v>2.0932539746324301E-5</c:v>
                </c:pt>
                <c:pt idx="276">
                  <c:v>2.0362494211237197E-5</c:v>
                </c:pt>
                <c:pt idx="277">
                  <c:v>1.9789750772568222E-5</c:v>
                </c:pt>
                <c:pt idx="278">
                  <c:v>1.9250826246203933E-5</c:v>
                </c:pt>
                <c:pt idx="279">
                  <c:v>1.8657765489425886E-5</c:v>
                </c:pt>
                <c:pt idx="280">
                  <c:v>1.8183106236893592E-5</c:v>
                </c:pt>
                <c:pt idx="281">
                  <c:v>1.772052246071682E-5</c:v>
                </c:pt>
                <c:pt idx="282">
                  <c:v>1.7222090742879403E-5</c:v>
                </c:pt>
                <c:pt idx="283">
                  <c:v>1.6737678599120407E-5</c:v>
                </c:pt>
                <c:pt idx="284">
                  <c:v>1.6281869649572019E-5</c:v>
                </c:pt>
                <c:pt idx="285">
                  <c:v>1.5838473520431084E-5</c:v>
                </c:pt>
                <c:pt idx="286">
                  <c:v>1.5392978892255677E-5</c:v>
                </c:pt>
                <c:pt idx="287">
                  <c:v>1.4960014856973405E-5</c:v>
                </c:pt>
                <c:pt idx="288">
                  <c:v>1.4525854091254453E-5</c:v>
                </c:pt>
                <c:pt idx="289">
                  <c:v>1.4143289307519788E-5</c:v>
                </c:pt>
                <c:pt idx="290">
                  <c:v>1.3758132082505428E-5</c:v>
                </c:pt>
                <c:pt idx="291">
                  <c:v>1.3334284912500884E-5</c:v>
                </c:pt>
                <c:pt idx="292">
                  <c:v>1.2995056631750565E-5</c:v>
                </c:pt>
                <c:pt idx="293">
                  <c:v>1.2664458422070133E-5</c:v>
                </c:pt>
                <c:pt idx="294">
                  <c:v>1.228560581440729E-5</c:v>
                </c:pt>
                <c:pt idx="295">
                  <c:v>1.1962042043085381E-5</c:v>
                </c:pt>
                <c:pt idx="296">
                  <c:v>1.1636285649459871E-5</c:v>
                </c:pt>
                <c:pt idx="297">
                  <c:v>1.1298584200898866E-5</c:v>
                </c:pt>
                <c:pt idx="298">
                  <c:v>1.1001015438733801E-5</c:v>
                </c:pt>
                <c:pt idx="299">
                  <c:v>1.0691585790977135E-5</c:v>
                </c:pt>
                <c:pt idx="300">
                  <c:v>1.0390859585865725E-5</c:v>
                </c:pt>
                <c:pt idx="301">
                  <c:v>1.010789042949854E-5</c:v>
                </c:pt>
                <c:pt idx="302">
                  <c:v>9.832627232661782E-6</c:v>
                </c:pt>
                <c:pt idx="303">
                  <c:v>9.5297132032512936E-6</c:v>
                </c:pt>
                <c:pt idx="304">
                  <c:v>9.2872743887820061E-6</c:v>
                </c:pt>
                <c:pt idx="305">
                  <c:v>9.0510032917988169E-6</c:v>
                </c:pt>
                <c:pt idx="306">
                  <c:v>8.7883303895817357E-6</c:v>
                </c:pt>
                <c:pt idx="307">
                  <c:v>8.5490021207637381E-6</c:v>
                </c:pt>
                <c:pt idx="308">
                  <c:v>8.3161913607006886E-6</c:v>
                </c:pt>
                <c:pt idx="309">
                  <c:v>8.0822787571097073E-6</c:v>
                </c:pt>
                <c:pt idx="310">
                  <c:v>7.8621780443125935E-6</c:v>
                </c:pt>
                <c:pt idx="311">
                  <c:v>7.6269838848208151E-6</c:v>
                </c:pt>
                <c:pt idx="312">
                  <c:v>7.432951085346695E-6</c:v>
                </c:pt>
                <c:pt idx="313">
                  <c:v>7.223881709074987E-6</c:v>
                </c:pt>
                <c:pt idx="314">
                  <c:v>7.0142344564311747E-6</c:v>
                </c:pt>
                <c:pt idx="315">
                  <c:v>6.8106714632355575E-6</c:v>
                </c:pt>
                <c:pt idx="316">
                  <c:v>6.6374059010858691E-6</c:v>
                </c:pt>
                <c:pt idx="317">
                  <c:v>6.4507131197304471E-6</c:v>
                </c:pt>
                <c:pt idx="318">
                  <c:v>6.2808218586671938E-6</c:v>
                </c:pt>
                <c:pt idx="319">
                  <c:v>6.1041588491319966E-6</c:v>
                </c:pt>
                <c:pt idx="320">
                  <c:v>5.9215551861477421E-6</c:v>
                </c:pt>
                <c:pt idx="321">
                  <c:v>5.7762226538131107E-6</c:v>
                </c:pt>
                <c:pt idx="322">
                  <c:v>5.61375269355467E-6</c:v>
                </c:pt>
                <c:pt idx="323">
                  <c:v>5.455852586220605E-6</c:v>
                </c:pt>
                <c:pt idx="324">
                  <c:v>5.3072760424968705E-6</c:v>
                </c:pt>
                <c:pt idx="325">
                  <c:v>5.1437746371058232E-6</c:v>
                </c:pt>
                <c:pt idx="326">
                  <c:v>5.0175311469635778E-6</c:v>
                </c:pt>
                <c:pt idx="327">
                  <c:v>4.8584824094798088E-6</c:v>
                </c:pt>
                <c:pt idx="328">
                  <c:v>4.734881133098024E-6</c:v>
                </c:pt>
                <c:pt idx="329">
                  <c:v>4.6144243109378727E-6</c:v>
                </c:pt>
                <c:pt idx="330">
                  <c:v>4.4887619686074592E-6</c:v>
                </c:pt>
                <c:pt idx="331">
                  <c:v>4.3705422590489966E-6</c:v>
                </c:pt>
                <c:pt idx="332">
                  <c:v>4.2437029482637379E-6</c:v>
                </c:pt>
                <c:pt idx="333">
                  <c:v>4.1281362780359362E-6</c:v>
                </c:pt>
                <c:pt idx="334">
                  <c:v>4.0046446022295734E-6</c:v>
                </c:pt>
                <c:pt idx="335">
                  <c:v>3.8991750039146219E-6</c:v>
                </c:pt>
                <c:pt idx="336">
                  <c:v>3.7929906933416469E-6</c:v>
                </c:pt>
                <c:pt idx="337">
                  <c:v>3.6829127449218001E-6</c:v>
                </c:pt>
                <c:pt idx="338">
                  <c:v>3.5859165401600478E-6</c:v>
                </c:pt>
                <c:pt idx="339">
                  <c:v>4.8629559208866013E-6</c:v>
                </c:pt>
                <c:pt idx="340">
                  <c:v>3.3870287213891085E-6</c:v>
                </c:pt>
                <c:pt idx="341">
                  <c:v>3.3008616762458322E-6</c:v>
                </c:pt>
                <c:pt idx="342">
                  <c:v>3.2080171137177246E-6</c:v>
                </c:pt>
                <c:pt idx="343">
                  <c:v>3.1235281490333369E-6</c:v>
                </c:pt>
                <c:pt idx="344">
                  <c:v>3.0328789494239607E-6</c:v>
                </c:pt>
                <c:pt idx="345">
                  <c:v>2.9502860522155637E-6</c:v>
                </c:pt>
                <c:pt idx="346">
                  <c:v>2.8646645830013902E-6</c:v>
                </c:pt>
                <c:pt idx="347">
                  <c:v>2.7866525847034391E-6</c:v>
                </c:pt>
                <c:pt idx="348">
                  <c:v>2.7107650486949031E-6</c:v>
                </c:pt>
                <c:pt idx="349">
                  <c:v>2.634518353211194E-6</c:v>
                </c:pt>
                <c:pt idx="350">
                  <c:v>2.5627738137261118E-6</c:v>
                </c:pt>
                <c:pt idx="351">
                  <c:v>2.483822367280067E-6</c:v>
                </c:pt>
                <c:pt idx="352">
                  <c:v>2.4206331676438936E-6</c:v>
                </c:pt>
                <c:pt idx="353">
                  <c:v>2.3590515205458046E-6</c:v>
                </c:pt>
                <c:pt idx="354">
                  <c:v>2.3395920695253565E-6</c:v>
                </c:pt>
                <c:pt idx="356">
                  <c:v>9.5326947277656962E-3</c:v>
                </c:pt>
                <c:pt idx="357">
                  <c:v>9.2730955519004926E-3</c:v>
                </c:pt>
                <c:pt idx="358">
                  <c:v>9.0205659124082092E-3</c:v>
                </c:pt>
                <c:pt idx="359">
                  <c:v>8.7668411041496273E-3</c:v>
                </c:pt>
                <c:pt idx="360">
                  <c:v>8.5202529078232635E-3</c:v>
                </c:pt>
                <c:pt idx="361">
                  <c:v>8.2729831315599498E-3</c:v>
                </c:pt>
                <c:pt idx="362">
                  <c:v>8.0550990758147326E-3</c:v>
                </c:pt>
                <c:pt idx="363">
                  <c:v>7.8357385338786358E-3</c:v>
                </c:pt>
                <c:pt idx="364">
                  <c:v>7.5943427119339393E-3</c:v>
                </c:pt>
                <c:pt idx="365">
                  <c:v>7.4011403138673736E-3</c:v>
                </c:pt>
                <c:pt idx="366">
                  <c:v>7.2062178242308234E-3</c:v>
                </c:pt>
                <c:pt idx="367">
                  <c:v>6.997083202479615E-3</c:v>
                </c:pt>
                <c:pt idx="368">
                  <c:v>6.8065350852160597E-3</c:v>
                </c:pt>
                <c:pt idx="369">
                  <c:v>6.6211760708889712E-3</c:v>
                </c:pt>
                <c:pt idx="370">
                  <c:v>6.4349397919963407E-3</c:v>
                </c:pt>
                <c:pt idx="371">
                  <c:v>6.2597002490915607E-3</c:v>
                </c:pt>
                <c:pt idx="372">
                  <c:v>6.0724436224344524E-3</c:v>
                </c:pt>
                <c:pt idx="373">
                  <c:v>5.917958802025342E-3</c:v>
                </c:pt>
                <c:pt idx="374">
                  <c:v>5.751502176475869E-3</c:v>
                </c:pt>
                <c:pt idx="375">
                  <c:v>5.5845854579534273E-3</c:v>
                </c:pt>
                <c:pt idx="376">
                  <c:v>5.4225128984119672E-3</c:v>
                </c:pt>
                <c:pt idx="377">
                  <c:v>5.2845625141247554E-3</c:v>
                </c:pt>
                <c:pt idx="378">
                  <c:v>5.1501216297468134E-3</c:v>
                </c:pt>
                <c:pt idx="379">
                  <c:v>5.0052622455679955E-3</c:v>
                </c:pt>
                <c:pt idx="380">
                  <c:v>4.8644773750984192E-3</c:v>
                </c:pt>
                <c:pt idx="381">
                  <c:v>4.7233033694448921E-3</c:v>
                </c:pt>
                <c:pt idx="382">
                  <c:v>4.6031410891281726E-3</c:v>
                </c:pt>
                <c:pt idx="383">
                  <c:v>4.473666829800417E-3</c:v>
                </c:pt>
                <c:pt idx="384">
                  <c:v>4.3438346982840352E-3</c:v>
                </c:pt>
                <c:pt idx="385">
                  <c:v>4.2294319119495155E-3</c:v>
                </c:pt>
                <c:pt idx="386">
                  <c:v>4.110469109468798E-3</c:v>
                </c:pt>
                <c:pt idx="387">
                  <c:v>3.9948524179241798E-3</c:v>
                </c:pt>
                <c:pt idx="388">
                  <c:v>3.8682211694287252E-3</c:v>
                </c:pt>
                <c:pt idx="389">
                  <c:v>3.76981244144084E-3</c:v>
                </c:pt>
                <c:pt idx="390">
                  <c:v>3.6739072615491002E-3</c:v>
                </c:pt>
                <c:pt idx="391">
                  <c:v>3.5771482325690452E-3</c:v>
                </c:pt>
                <c:pt idx="392">
                  <c:v>3.4829375285799742E-3</c:v>
                </c:pt>
                <c:pt idx="393">
                  <c:v>3.3880884079660716E-3</c:v>
                </c:pt>
                <c:pt idx="394">
                  <c:v>3.2927903867530314E-3</c:v>
                </c:pt>
                <c:pt idx="395">
                  <c:v>3.2001728483826938E-3</c:v>
                </c:pt>
                <c:pt idx="396">
                  <c:v>3.1187594737184898E-3</c:v>
                </c:pt>
                <c:pt idx="397">
                  <c:v>3.0366212713044999E-3</c:v>
                </c:pt>
                <c:pt idx="398">
                  <c:v>2.9512090968026915E-3</c:v>
                </c:pt>
                <c:pt idx="399">
                  <c:v>2.8655608395305862E-3</c:v>
                </c:pt>
                <c:pt idx="400">
                  <c:v>2.7952314749842351E-3</c:v>
                </c:pt>
                <c:pt idx="401">
                  <c:v>2.7041366675020664E-3</c:v>
                </c:pt>
                <c:pt idx="402">
                  <c:v>2.6353426047795421E-3</c:v>
                </c:pt>
                <c:pt idx="403">
                  <c:v>2.5588612393422933E-3</c:v>
                </c:pt>
                <c:pt idx="404">
                  <c:v>2.4891770327399522E-3</c:v>
                </c:pt>
                <c:pt idx="405">
                  <c:v>2.4236200288470936E-3</c:v>
                </c:pt>
                <c:pt idx="406">
                  <c:v>2.3532831516717644E-3</c:v>
                </c:pt>
                <c:pt idx="407">
                  <c:v>2.2870914822982554E-3</c:v>
                </c:pt>
                <c:pt idx="408">
                  <c:v>2.2227616105972192E-3</c:v>
                </c:pt>
                <c:pt idx="409">
                  <c:v>2.1523031684793619E-3</c:v>
                </c:pt>
                <c:pt idx="410">
                  <c:v>2.0975479185137485E-3</c:v>
                </c:pt>
                <c:pt idx="411">
                  <c:v>2.0441856588306862E-3</c:v>
                </c:pt>
                <c:pt idx="412">
                  <c:v>1.9976890000548897E-3</c:v>
                </c:pt>
                <c:pt idx="413">
                  <c:v>1.9343650456961365E-3</c:v>
                </c:pt>
                <c:pt idx="414">
                  <c:v>1.87995644150355E-3</c:v>
                </c:pt>
                <c:pt idx="415">
                  <c:v>1.8270782083320755E-3</c:v>
                </c:pt>
                <c:pt idx="416">
                  <c:v>1.780596780683279E-3</c:v>
                </c:pt>
                <c:pt idx="417">
                  <c:v>1.727330884023827E-3</c:v>
                </c:pt>
                <c:pt idx="418">
                  <c:v>1.680291333640134E-3</c:v>
                </c:pt>
                <c:pt idx="419">
                  <c:v>1.6360378056460526E-3</c:v>
                </c:pt>
                <c:pt idx="420">
                  <c:v>1.5870963374642112E-3</c:v>
                </c:pt>
                <c:pt idx="421">
                  <c:v>1.5438757253507926E-3</c:v>
                </c:pt>
                <c:pt idx="422">
                  <c:v>1.500450559325357E-3</c:v>
                </c:pt>
                <c:pt idx="423">
                  <c:v>1.4582468290757246E-3</c:v>
                </c:pt>
                <c:pt idx="424">
                  <c:v>1.4237668716209437E-3</c:v>
                </c:pt>
                <c:pt idx="425">
                  <c:v>1.3786354480642476E-3</c:v>
                </c:pt>
                <c:pt idx="426">
                  <c:v>1.3423265763982991E-3</c:v>
                </c:pt>
                <c:pt idx="427">
                  <c:v>1.3057716585155327E-3</c:v>
                </c:pt>
                <c:pt idx="428">
                  <c:v>1.2737241480529475E-3</c:v>
                </c:pt>
                <c:pt idx="429">
                  <c:v>1.2356211594488668E-3</c:v>
                </c:pt>
                <c:pt idx="430">
                  <c:v>1.2008663841048758E-3</c:v>
                </c:pt>
                <c:pt idx="431">
                  <c:v>1.1670891692372282E-3</c:v>
                </c:pt>
                <c:pt idx="432">
                  <c:v>1.1342620186392757E-3</c:v>
                </c:pt>
                <c:pt idx="433">
                  <c:v>1.1043891656467323E-3</c:v>
                </c:pt>
                <c:pt idx="434">
                  <c:v>1.0723382318479999E-3</c:v>
                </c:pt>
                <c:pt idx="435">
                  <c:v>1.043135773447055E-3</c:v>
                </c:pt>
                <c:pt idx="436">
                  <c:v>1.0165980807745486E-3</c:v>
                </c:pt>
                <c:pt idx="437">
                  <c:v>9.8618692373878447E-4</c:v>
                </c:pt>
                <c:pt idx="438">
                  <c:v>9.602138976549531E-4</c:v>
                </c:pt>
                <c:pt idx="439">
                  <c:v>9.5844807779913539E-4</c:v>
                </c:pt>
              </c:numCache>
            </c:numRef>
          </c:val>
          <c:smooth val="0"/>
        </c:ser>
        <c:dLbls>
          <c:showLegendKey val="0"/>
          <c:showVal val="0"/>
          <c:showCatName val="0"/>
          <c:showSerName val="0"/>
          <c:showPercent val="0"/>
          <c:showBubbleSize val="0"/>
        </c:dLbls>
        <c:marker val="1"/>
        <c:smooth val="0"/>
        <c:axId val="232607744"/>
        <c:axId val="232609280"/>
      </c:lineChart>
      <c:dateAx>
        <c:axId val="232607744"/>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2609280"/>
        <c:crossesAt val="1.0000000000000004E-5"/>
        <c:auto val="0"/>
        <c:lblOffset val="0"/>
        <c:baseTimeUnit val="days"/>
        <c:majorUnit val="24"/>
        <c:majorTimeUnit val="months"/>
        <c:minorUnit val="24"/>
        <c:minorTimeUnit val="months"/>
      </c:dateAx>
      <c:valAx>
        <c:axId val="232609280"/>
        <c:scaling>
          <c:logBase val="10"/>
          <c:orientation val="minMax"/>
          <c:max val="100"/>
          <c:min val="1.0000000000000003E-5"/>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800" b="0" i="0" u="none" strike="noStrike" baseline="0">
                    <a:solidFill>
                      <a:srgbClr val="000000"/>
                    </a:solidFill>
                    <a:latin typeface="Meiryo UI"/>
                    <a:ea typeface="Meiryo UI"/>
                    <a:cs typeface="Meiryo UI"/>
                  </a:defRPr>
                </a:pPr>
                <a:r>
                  <a:rPr lang="en-US" altLang="ja-JP"/>
                  <a:t>m</a:t>
                </a:r>
                <a:r>
                  <a:rPr lang="en-US" altLang="en-US"/>
                  <a:t>Bq/m</a:t>
                </a:r>
                <a:r>
                  <a:rPr lang="en-US" altLang="ja-JP"/>
                  <a:t>3</a:t>
                </a:r>
                <a:endParaRPr lang="en-US" altLang="en-US"/>
              </a:p>
            </c:rich>
          </c:tx>
          <c:layout>
            <c:manualLayout>
              <c:xMode val="edge"/>
              <c:yMode val="edge"/>
              <c:x val="9.6237970253718278E-3"/>
              <c:y val="0.29452090748930354"/>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2607744"/>
        <c:crosses val="autoZero"/>
        <c:crossBetween val="between"/>
        <c:minorUnit val="10"/>
      </c:valAx>
      <c:spPr>
        <a:noFill/>
        <a:ln w="12700">
          <a:solidFill>
            <a:srgbClr val="808080"/>
          </a:solidFill>
          <a:prstDash val="solid"/>
        </a:ln>
      </c:spPr>
    </c:plotArea>
    <c:legend>
      <c:legendPos val="r"/>
      <c:layout>
        <c:manualLayout>
          <c:xMode val="edge"/>
          <c:yMode val="edge"/>
          <c:x val="0.48602172888520179"/>
          <c:y val="1.1566466051376231E-3"/>
          <c:w val="0.39322842530661378"/>
          <c:h val="0.13745550734791684"/>
        </c:manualLayout>
      </c:layout>
      <c:overlay val="0"/>
      <c:spPr>
        <a:solidFill>
          <a:schemeClr val="bg1"/>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5"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浮遊じん(塚浜</a:t>
            </a:r>
            <a:r>
              <a:rPr lang="en-US" altLang="ja-JP" sz="1200" b="0" i="0" u="none" strike="noStrike" baseline="0">
                <a:solidFill>
                  <a:srgbClr val="000000"/>
                </a:solidFill>
                <a:latin typeface="Meiryo UI"/>
                <a:ea typeface="Meiryo UI"/>
              </a:rPr>
              <a:t>MS</a:t>
            </a:r>
            <a:r>
              <a:rPr lang="ja-JP" altLang="en-US" sz="1200" b="0" i="0" u="none" strike="noStrike" baseline="0">
                <a:solidFill>
                  <a:srgbClr val="000000"/>
                </a:solidFill>
                <a:latin typeface="Meiryo UI"/>
                <a:ea typeface="Meiryo UI"/>
              </a:rPr>
              <a:t>)</a:t>
            </a:r>
          </a:p>
        </c:rich>
      </c:tx>
      <c:layout>
        <c:manualLayout>
          <c:xMode val="edge"/>
          <c:yMode val="edge"/>
          <c:x val="0.17964823882376046"/>
          <c:y val="4.5436021053203943E-5"/>
        </c:manualLayout>
      </c:layout>
      <c:overlay val="0"/>
      <c:spPr>
        <a:solidFill>
          <a:srgbClr val="FFFFFF"/>
        </a:solidFill>
        <a:ln w="25400">
          <a:noFill/>
        </a:ln>
      </c:spPr>
    </c:title>
    <c:autoTitleDeleted val="0"/>
    <c:plotArea>
      <c:layout>
        <c:manualLayout>
          <c:layoutTarget val="inner"/>
          <c:xMode val="edge"/>
          <c:yMode val="edge"/>
          <c:x val="5.38901192177366E-2"/>
          <c:y val="2.3205320523381343E-2"/>
          <c:w val="0.93867715945287611"/>
          <c:h val="0.86981747552611266"/>
        </c:manualLayout>
      </c:layout>
      <c:lineChart>
        <c:grouping val="standard"/>
        <c:varyColors val="0"/>
        <c:ser>
          <c:idx val="0"/>
          <c:order val="0"/>
          <c:tx>
            <c:strRef>
              <c:f>浮遊塵!$V$233</c:f>
              <c:strCache>
                <c:ptCount val="1"/>
                <c:pt idx="0">
                  <c:v>Cs-137</c:v>
                </c:pt>
              </c:strCache>
            </c:strRef>
          </c:tx>
          <c:spPr>
            <a:ln w="0">
              <a:solidFill>
                <a:srgbClr val="FF0000"/>
              </a:solidFill>
              <a:prstDash val="solid"/>
            </a:ln>
          </c:spPr>
          <c:marker>
            <c:symbol val="triangle"/>
            <c:size val="4"/>
            <c:spPr>
              <a:solidFill>
                <a:srgbClr val="FF0000"/>
              </a:solidFill>
              <a:ln w="0">
                <a:solidFill>
                  <a:srgbClr val="FF000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浮遊塵!$X$235:$X$722</c:f>
              <c:numCache>
                <c:formatCode>.0000</c:formatCode>
                <c:ptCount val="488"/>
                <c:pt idx="0">
                  <c:v>1.1000000000000001E-3</c:v>
                </c:pt>
                <c:pt idx="1">
                  <c:v>1.0977807435965359E-3</c:v>
                </c:pt>
                <c:pt idx="2">
                  <c:v>1.0961884191384769E-3</c:v>
                </c:pt>
                <c:pt idx="3">
                  <c:v>1.0938387779550853E-3</c:v>
                </c:pt>
                <c:pt idx="4">
                  <c:v>1.0919075614470102E-3</c:v>
                </c:pt>
                <c:pt idx="5">
                  <c:v>1.0896358616882141E-3</c:v>
                </c:pt>
                <c:pt idx="6">
                  <c:v>7.407407407407407E-2</c:v>
                </c:pt>
                <c:pt idx="7">
                  <c:v>7.407407407407407E-2</c:v>
                </c:pt>
                <c:pt idx="8">
                  <c:v>1.0833275620966453E-3</c:v>
                </c:pt>
                <c:pt idx="9">
                  <c:v>1.0812101762564699E-3</c:v>
                </c:pt>
                <c:pt idx="10">
                  <c:v>1.0794374956574853E-3</c:v>
                </c:pt>
                <c:pt idx="11">
                  <c:v>1.0770557835531958E-3</c:v>
                </c:pt>
                <c:pt idx="12">
                  <c:v>1.075018499106002E-3</c:v>
                </c:pt>
                <c:pt idx="13">
                  <c:v>1.0731882381280662E-3</c:v>
                </c:pt>
                <c:pt idx="14">
                  <c:v>1.0712934809814785E-3</c:v>
                </c:pt>
                <c:pt idx="15">
                  <c:v>1.0687948247600308E-3</c:v>
                </c:pt>
                <c:pt idx="16">
                  <c:v>1.06704249954912E-3</c:v>
                </c:pt>
                <c:pt idx="17">
                  <c:v>1.0652258180219203E-3</c:v>
                </c:pt>
                <c:pt idx="18">
                  <c:v>7.407407407407407E-2</c:v>
                </c:pt>
                <c:pt idx="19">
                  <c:v>7.407407407407407E-2</c:v>
                </c:pt>
                <c:pt idx="20">
                  <c:v>1.0587246998593636E-3</c:v>
                </c:pt>
                <c:pt idx="21">
                  <c:v>1.0568554786733147E-3</c:v>
                </c:pt>
                <c:pt idx="22">
                  <c:v>1.0545901462594442E-3</c:v>
                </c:pt>
                <c:pt idx="23">
                  <c:v>1.0526617884322328E-3</c:v>
                </c:pt>
                <c:pt idx="24">
                  <c:v>1.0503391552706854E-3</c:v>
                </c:pt>
                <c:pt idx="25">
                  <c:v>1.0484185705407058E-3</c:v>
                </c:pt>
                <c:pt idx="26">
                  <c:v>1.0470299949603844E-3</c:v>
                </c:pt>
                <c:pt idx="27">
                  <c:v>1.0443901748087012E-3</c:v>
                </c:pt>
                <c:pt idx="28">
                  <c:v>1.042480468013698E-3</c:v>
                </c:pt>
                <c:pt idx="29">
                  <c:v>1.0406399266745642E-3</c:v>
                </c:pt>
                <c:pt idx="30">
                  <c:v>1.0388681965587956E-3</c:v>
                </c:pt>
                <c:pt idx="31">
                  <c:v>1.0365759981050091E-3</c:v>
                </c:pt>
                <c:pt idx="32">
                  <c:v>1.034680579826605E-3</c:v>
                </c:pt>
                <c:pt idx="33">
                  <c:v>1.0324627785256871E-3</c:v>
                </c:pt>
                <c:pt idx="34">
                  <c:v>1.0306399238216425E-3</c:v>
                </c:pt>
                <c:pt idx="35">
                  <c:v>1.0286255170462847E-3</c:v>
                </c:pt>
                <c:pt idx="36">
                  <c:v>1.026550259077674E-3</c:v>
                </c:pt>
                <c:pt idx="37">
                  <c:v>1.0247378431653346E-3</c:v>
                </c:pt>
                <c:pt idx="38">
                  <c:v>1.0229286271464346E-3</c:v>
                </c:pt>
                <c:pt idx="39">
                  <c:v>1.0206715983671864E-3</c:v>
                </c:pt>
                <c:pt idx="40">
                  <c:v>1.0188695614675848E-3</c:v>
                </c:pt>
                <c:pt idx="41">
                  <c:v>1.0170707061368568E-3</c:v>
                </c:pt>
                <c:pt idx="42">
                  <c:v>1.014762558059785E-3</c:v>
                </c:pt>
                <c:pt idx="43">
                  <c:v>1.0130348851746845E-3</c:v>
                </c:pt>
                <c:pt idx="44">
                  <c:v>1.0112463312004296E-3</c:v>
                </c:pt>
                <c:pt idx="45">
                  <c:v>1.0090150786849971E-3</c:v>
                </c:pt>
                <c:pt idx="46">
                  <c:v>1.0072336218413329E-3</c:v>
                </c:pt>
                <c:pt idx="47">
                  <c:v>1.0050112231210389E-3</c:v>
                </c:pt>
                <c:pt idx="48">
                  <c:v>1.0031102131962185E-3</c:v>
                </c:pt>
                <c:pt idx="49">
                  <c:v>1.0012127990906797E-3</c:v>
                </c:pt>
                <c:pt idx="50">
                  <c:v>9.9969745222502123E-4</c:v>
                </c:pt>
                <c:pt idx="51">
                  <c:v>9.974916815971061E-4</c:v>
                </c:pt>
                <c:pt idx="52">
                  <c:v>9.9573056977606661E-4</c:v>
                </c:pt>
                <c:pt idx="53">
                  <c:v>9.9397256726902307E-4</c:v>
                </c:pt>
                <c:pt idx="55">
                  <c:v>1.0998611651308796E-3</c:v>
                </c:pt>
                <c:pt idx="56">
                  <c:v>4.5555555555555554</c:v>
                </c:pt>
                <c:pt idx="57">
                  <c:v>5.5555555555555559E-2</c:v>
                </c:pt>
                <c:pt idx="58">
                  <c:v>1.0935626809005455E-3</c:v>
                </c:pt>
                <c:pt idx="59">
                  <c:v>1.0916319518529632E-3</c:v>
                </c:pt>
                <c:pt idx="60">
                  <c:v>1.0892233334349292E-3</c:v>
                </c:pt>
                <c:pt idx="61">
                  <c:v>1.0873002656804265E-3</c:v>
                </c:pt>
                <c:pt idx="62">
                  <c:v>1.085312096167094E-3</c:v>
                </c:pt>
                <c:pt idx="63">
                  <c:v>1.0833959338598387E-3</c:v>
                </c:pt>
                <c:pt idx="64">
                  <c:v>1.0810737129170955E-3</c:v>
                </c:pt>
                <c:pt idx="65">
                  <c:v>1.0791650336465226E-3</c:v>
                </c:pt>
                <c:pt idx="66">
                  <c:v>1.0772597242262329E-3</c:v>
                </c:pt>
                <c:pt idx="67">
                  <c:v>1.0748149827289346E-3</c:v>
                </c:pt>
                <c:pt idx="68">
                  <c:v>1.0729173534991014E-3</c:v>
                </c:pt>
                <c:pt idx="69">
                  <c:v>1.0708878970208146E-3</c:v>
                </c:pt>
                <c:pt idx="70">
                  <c:v>1.0687273744545821E-3</c:v>
                </c:pt>
                <c:pt idx="71">
                  <c:v>1.0667058434517182E-3</c:v>
                </c:pt>
                <c:pt idx="72">
                  <c:v>1.0644865755458672E-3</c:v>
                </c:pt>
                <c:pt idx="73">
                  <c:v>1.0626742455791005E-3</c:v>
                </c:pt>
                <c:pt idx="74">
                  <c:v>1.060597227067771E-3</c:v>
                </c:pt>
                <c:pt idx="75">
                  <c:v>1.0586578850669103E-3</c:v>
                </c:pt>
                <c:pt idx="76">
                  <c:v>1.0565220366209895E-3</c:v>
                </c:pt>
                <c:pt idx="77">
                  <c:v>1.0544570427276883E-3</c:v>
                </c:pt>
                <c:pt idx="78">
                  <c:v>1.0523296695056417E-3</c:v>
                </c:pt>
                <c:pt idx="79">
                  <c:v>1.0503391552706854E-3</c:v>
                </c:pt>
                <c:pt idx="80">
                  <c:v>1.0483524061551915E-3</c:v>
                </c:pt>
                <c:pt idx="81">
                  <c:v>1.0463033799714483E-3</c:v>
                </c:pt>
                <c:pt idx="82">
                  <c:v>1.0443242646502066E-3</c:v>
                </c:pt>
                <c:pt idx="83">
                  <c:v>1.0421515613336667E-3</c:v>
                </c:pt>
                <c:pt idx="84">
                  <c:v>1.0401802993062538E-3</c:v>
                </c:pt>
                <c:pt idx="85">
                  <c:v>1.038212765982155E-3</c:v>
                </c:pt>
                <c:pt idx="86">
                  <c:v>1.0361181656830061E-3</c:v>
                </c:pt>
                <c:pt idx="87">
                  <c:v>1.0342888572454092E-3</c:v>
                </c:pt>
                <c:pt idx="88">
                  <c:v>1.032006762820727E-3</c:v>
                </c:pt>
                <c:pt idx="89">
                  <c:v>1.0302497310035747E-3</c:v>
                </c:pt>
                <c:pt idx="90">
                  <c:v>1.0284307835242454E-3</c:v>
                </c:pt>
                <c:pt idx="91">
                  <c:v>1.0264854747739618E-3</c:v>
                </c:pt>
                <c:pt idx="92">
                  <c:v>1.0243498848322994E-3</c:v>
                </c:pt>
                <c:pt idx="93">
                  <c:v>1.0225413537694938E-3</c:v>
                </c:pt>
                <c:pt idx="94">
                  <c:v>1.0206071850584037E-3</c:v>
                </c:pt>
                <c:pt idx="95">
                  <c:v>1.018483824823541E-3</c:v>
                </c:pt>
                <c:pt idx="96">
                  <c:v>1.0165573310544009E-3</c:v>
                </c:pt>
                <c:pt idx="97">
                  <c:v>1.0144423964891542E-3</c:v>
                </c:pt>
                <c:pt idx="98">
                  <c:v>1.0126513574968687E-3</c:v>
                </c:pt>
                <c:pt idx="99">
                  <c:v>1.0108634806562078E-3</c:v>
                </c:pt>
                <c:pt idx="100">
                  <c:v>1.0086330728768336E-3</c:v>
                </c:pt>
                <c:pt idx="101">
                  <c:v>1.0068522904798411E-3</c:v>
                </c:pt>
                <c:pt idx="102">
                  <c:v>1.0050746521260397E-3</c:v>
                </c:pt>
                <c:pt idx="103">
                  <c:v>1.0031102131962185E-3</c:v>
                </c:pt>
                <c:pt idx="104">
                  <c:v>1.0010864325016586E-3</c:v>
                </c:pt>
                <c:pt idx="105">
                  <c:v>9.9931897400281863E-4</c:v>
                </c:pt>
                <c:pt idx="106">
                  <c:v>9.9711403846370369E-4</c:v>
                </c:pt>
                <c:pt idx="107">
                  <c:v>9.9529077786572281E-4</c:v>
                </c:pt>
                <c:pt idx="108">
                  <c:v>9.93533551829046E-4</c:v>
                </c:pt>
                <c:pt idx="109">
                  <c:v>9.9140394773024202E-4</c:v>
                </c:pt>
                <c:pt idx="110">
                  <c:v>9.8965358404903576E-4</c:v>
                </c:pt>
                <c:pt idx="111">
                  <c:v>9.8784396517311739E-4</c:v>
                </c:pt>
                <c:pt idx="112">
                  <c:v>9.8553994436722386E-4</c:v>
                </c:pt>
                <c:pt idx="113">
                  <c:v>9.8398621648461697E-4</c:v>
                </c:pt>
                <c:pt idx="114">
                  <c:v>9.8224894910729321E-4</c:v>
                </c:pt>
                <c:pt idx="115">
                  <c:v>9.8039099473032744E-4</c:v>
                </c:pt>
                <c:pt idx="116">
                  <c:v>9.78289561238761E-4</c:v>
                </c:pt>
                <c:pt idx="117">
                  <c:v>9.7662398505514534E-4</c:v>
                </c:pt>
                <c:pt idx="118">
                  <c:v>9.7446912460615921E-4</c:v>
                </c:pt>
                <c:pt idx="119">
                  <c:v>9.7262588600872881E-4</c:v>
                </c:pt>
                <c:pt idx="120">
                  <c:v>9.7072486885484296E-4</c:v>
                </c:pt>
                <c:pt idx="121">
                  <c:v>9.6888871263339077E-4</c:v>
                </c:pt>
                <c:pt idx="122">
                  <c:v>9.6717810050842728E-4</c:v>
                </c:pt>
                <c:pt idx="123">
                  <c:v>9.6540957890120548E-4</c:v>
                </c:pt>
                <c:pt idx="124">
                  <c:v>9.6334025754565822E-4</c:v>
                </c:pt>
                <c:pt idx="125">
                  <c:v>9.6151806954572114E-4</c:v>
                </c:pt>
                <c:pt idx="126">
                  <c:v>9.5975989751842668E-4</c:v>
                </c:pt>
                <c:pt idx="127">
                  <c:v>9.5782357633810301E-4</c:v>
                </c:pt>
                <c:pt idx="128">
                  <c:v>9.5595149060071123E-4</c:v>
                </c:pt>
                <c:pt idx="129">
                  <c:v>9.5426371966337209E-4</c:v>
                </c:pt>
                <c:pt idx="130">
                  <c:v>9.5191786045543828E-4</c:v>
                </c:pt>
                <c:pt idx="131">
                  <c:v>9.5047712203547832E-4</c:v>
                </c:pt>
                <c:pt idx="132">
                  <c:v>9.4849966650251399E-4</c:v>
                </c:pt>
                <c:pt idx="133">
                  <c:v>9.4664580453727727E-4</c:v>
                </c:pt>
                <c:pt idx="134">
                  <c:v>9.4479556598310501E-4</c:v>
                </c:pt>
                <c:pt idx="135">
                  <c:v>9.4336560723617231E-4</c:v>
                </c:pt>
                <c:pt idx="136">
                  <c:v>9.4128412934183989E-4</c:v>
                </c:pt>
                <c:pt idx="137">
                  <c:v>9.3962225422275481E-4</c:v>
                </c:pt>
                <c:pt idx="138">
                  <c:v>9.3772656085500811E-4</c:v>
                </c:pt>
                <c:pt idx="139">
                  <c:v>9.3607096676666412E-4</c:v>
                </c:pt>
                <c:pt idx="140">
                  <c:v>9.3400558404557938E-4</c:v>
                </c:pt>
                <c:pt idx="141">
                  <c:v>9.322977196348965E-4</c:v>
                </c:pt>
                <c:pt idx="142">
                  <c:v>9.305929781186534E-4</c:v>
                </c:pt>
                <c:pt idx="143">
                  <c:v>9.2865689129356731E-4</c:v>
                </c:pt>
                <c:pt idx="144">
                  <c:v>9.2701731007287171E-4</c:v>
                </c:pt>
                <c:pt idx="145">
                  <c:v>9.2520543581191674E-4</c:v>
                </c:pt>
                <c:pt idx="146">
                  <c:v>9.2333882845923915E-4</c:v>
                </c:pt>
                <c:pt idx="147">
                  <c:v>9.2170863649310597E-4</c:v>
                </c:pt>
                <c:pt idx="148">
                  <c:v>9.1967494336590329E-4</c:v>
                </c:pt>
                <c:pt idx="149">
                  <c:v>9.1805122013677092E-4</c:v>
                </c:pt>
                <c:pt idx="150">
                  <c:v>9.1637252888177414E-4</c:v>
                </c:pt>
                <c:pt idx="151">
                  <c:v>9.1469690717700235E-4</c:v>
                </c:pt>
                <c:pt idx="152">
                  <c:v>9.1279389192482139E-4</c:v>
                </c:pt>
                <c:pt idx="153">
                  <c:v>9.111823174697165E-4</c:v>
                </c:pt>
                <c:pt idx="154">
                  <c:v>9.0940139302513349E-4</c:v>
                </c:pt>
                <c:pt idx="155">
                  <c:v>9.0750939502262293E-4</c:v>
                </c:pt>
                <c:pt idx="156">
                  <c:v>9.0573564937995873E-4</c:v>
                </c:pt>
                <c:pt idx="157">
                  <c:v>9.0396537055937025E-4</c:v>
                </c:pt>
                <c:pt idx="158">
                  <c:v>9.0231243581118483E-4</c:v>
                </c:pt>
                <c:pt idx="159">
                  <c:v>9.0077621365078028E-4</c:v>
                </c:pt>
                <c:pt idx="160">
                  <c:v>8.9873198518872286E-4</c:v>
                </c:pt>
                <c:pt idx="161">
                  <c:v>8.9720185888533214E-4</c:v>
                </c:pt>
                <c:pt idx="162">
                  <c:v>8.9550477371944548E-4</c:v>
                </c:pt>
                <c:pt idx="163">
                  <c:v>8.9381089864282886E-4</c:v>
                </c:pt>
                <c:pt idx="164">
                  <c:v>8.9206392699104319E-4</c:v>
                </c:pt>
                <c:pt idx="165">
                  <c:v>8.9032036983102171E-4</c:v>
                </c:pt>
                <c:pt idx="166">
                  <c:v>8.8852414330203801E-4</c:v>
                </c:pt>
                <c:pt idx="167">
                  <c:v>8.8695541806761528E-4</c:v>
                </c:pt>
                <c:pt idx="168">
                  <c:v>8.8522184559259361E-4</c:v>
                </c:pt>
                <c:pt idx="169">
                  <c:v>8.8343590536594098E-4</c:v>
                </c:pt>
                <c:pt idx="170">
                  <c:v>8.8182050951856423E-4</c:v>
                </c:pt>
                <c:pt idx="171">
                  <c:v>8.8031917566295376E-4</c:v>
                </c:pt>
                <c:pt idx="172">
                  <c:v>8.7837680582241253E-4</c:v>
                </c:pt>
                <c:pt idx="173">
                  <c:v>8.7682599612184053E-4</c:v>
                </c:pt>
                <c:pt idx="174">
                  <c:v>8.7527792443838309E-4</c:v>
                </c:pt>
                <c:pt idx="175">
                  <c:v>8.7329156198982804E-4</c:v>
                </c:pt>
                <c:pt idx="176">
                  <c:v>8.7163970389271257E-4</c:v>
                </c:pt>
                <c:pt idx="177">
                  <c:v>8.7010078881749598E-4</c:v>
                </c:pt>
                <c:pt idx="178">
                  <c:v>8.6834535541091193E-4</c:v>
                </c:pt>
                <c:pt idx="179">
                  <c:v>8.6670285321707415E-4</c:v>
                </c:pt>
                <c:pt idx="180">
                  <c:v>8.6511805438617721E-4</c:v>
                </c:pt>
                <c:pt idx="181">
                  <c:v>8.6331818730505283E-4</c:v>
                </c:pt>
                <c:pt idx="182">
                  <c:v>8.6173957746333522E-4</c:v>
                </c:pt>
                <c:pt idx="183">
                  <c:v>8.6016385416920688E-4</c:v>
                </c:pt>
                <c:pt idx="184">
                  <c:v>8.5842846858612189E-4</c:v>
                </c:pt>
                <c:pt idx="185">
                  <c:v>8.5675065261634257E-4</c:v>
                </c:pt>
                <c:pt idx="186">
                  <c:v>8.5523802476205311E-4</c:v>
                </c:pt>
                <c:pt idx="187">
                  <c:v>8.5324329049984841E-4</c:v>
                </c:pt>
                <c:pt idx="188">
                  <c:v>8.5179061047565706E-4</c:v>
                </c:pt>
                <c:pt idx="189">
                  <c:v>8.5012576833509051E-4</c:v>
                </c:pt>
                <c:pt idx="190">
                  <c:v>8.4857128132864766E-4</c:v>
                </c:pt>
                <c:pt idx="191">
                  <c:v>8.4701963676028064E-4</c:v>
                </c:pt>
                <c:pt idx="192">
                  <c:v>8.4525742320625604E-4</c:v>
                </c:pt>
                <c:pt idx="193">
                  <c:v>8.4371183815235647E-4</c:v>
                </c:pt>
                <c:pt idx="194">
                  <c:v>8.4211593102105598E-4</c:v>
                </c:pt>
                <c:pt idx="195">
                  <c:v>8.4062914135837701E-4</c:v>
                </c:pt>
                <c:pt idx="196">
                  <c:v>8.3882728246622857E-4</c:v>
                </c:pt>
                <c:pt idx="197">
                  <c:v>8.3729345516700762E-4</c:v>
                </c:pt>
                <c:pt idx="198">
                  <c:v>8.3581517978007641E-4</c:v>
                </c:pt>
                <c:pt idx="199">
                  <c:v>8.3412891778931325E-4</c:v>
                </c:pt>
                <c:pt idx="200">
                  <c:v>8.3244605784193277E-4</c:v>
                </c:pt>
                <c:pt idx="201">
                  <c:v>8.3102878591854556E-4</c:v>
                </c:pt>
                <c:pt idx="202">
                  <c:v>8.2929984112579968E-4</c:v>
                </c:pt>
                <c:pt idx="203">
                  <c:v>8.2752226618880063E-4</c:v>
                </c:pt>
                <c:pt idx="204">
                  <c:v>8.2606124223036002E-4</c:v>
                </c:pt>
                <c:pt idx="205">
                  <c:v>8.2460279776868295E-4</c:v>
                </c:pt>
                <c:pt idx="206">
                  <c:v>8.2293915682389866E-4</c:v>
                </c:pt>
                <c:pt idx="207">
                  <c:v>8.215380707707724E-4</c:v>
                </c:pt>
                <c:pt idx="208">
                  <c:v>8.1967366595914117E-4</c:v>
                </c:pt>
                <c:pt idx="210">
                  <c:v>8.165757222962206E-4</c:v>
                </c:pt>
                <c:pt idx="211">
                  <c:v>8.1518547023889194E-4</c:v>
                </c:pt>
                <c:pt idx="212">
                  <c:v>8.1364352161797913E-4</c:v>
                </c:pt>
                <c:pt idx="213">
                  <c:v>8.1195074664593288E-4</c:v>
                </c:pt>
                <c:pt idx="214">
                  <c:v>8.1046606410536634E-4</c:v>
                </c:pt>
                <c:pt idx="215">
                  <c:v>8.0872885870461977E-4</c:v>
                </c:pt>
                <c:pt idx="216">
                  <c:v>8.073010152655646E-4</c:v>
                </c:pt>
                <c:pt idx="217">
                  <c:v>8.056722807677E-4</c:v>
                </c:pt>
                <c:pt idx="218">
                  <c:v>8.0409757784422043E-4</c:v>
                </c:pt>
                <c:pt idx="219">
                  <c:v>8.0267791111843559E-4</c:v>
                </c:pt>
                <c:pt idx="220">
                  <c:v>8.0105850376010026E-4</c:v>
                </c:pt>
                <c:pt idx="221">
                  <c:v>7.9949281855798914E-4</c:v>
                </c:pt>
                <c:pt idx="222">
                  <c:v>7.9808128172056503E-4</c:v>
                </c:pt>
                <c:pt idx="223">
                  <c:v>7.9657168620316117E-4</c:v>
                </c:pt>
                <c:pt idx="224">
                  <c:v>7.9491442896701433E-4</c:v>
                </c:pt>
                <c:pt idx="225">
                  <c:v>7.9351097546118945E-4</c:v>
                </c:pt>
                <c:pt idx="226">
                  <c:v>7.9176014254798673E-4</c:v>
                </c:pt>
                <c:pt idx="227">
                  <c:v>7.9021263118272435E-4</c:v>
                </c:pt>
                <c:pt idx="228">
                  <c:v>7.8876769760553584E-4</c:v>
                </c:pt>
                <c:pt idx="229">
                  <c:v>7.871763541839388E-4</c:v>
                </c:pt>
                <c:pt idx="230">
                  <c:v>7.8563780192662856E-4</c:v>
                </c:pt>
                <c:pt idx="231">
                  <c:v>7.843002228869624E-4</c:v>
                </c:pt>
                <c:pt idx="232">
                  <c:v>7.8261910304327099E-4</c:v>
                </c:pt>
                <c:pt idx="233">
                  <c:v>7.8123735743158428E-4</c:v>
                </c:pt>
                <c:pt idx="234">
                  <c:v>7.8030113394924141E-4</c:v>
                </c:pt>
                <c:pt idx="235">
                  <c:v>7.7813734276738233E-4</c:v>
                </c:pt>
                <c:pt idx="236">
                  <c:v>7.7666547182958284E-4</c:v>
                </c:pt>
                <c:pt idx="237">
                  <c:v>7.7514746330645213E-4</c:v>
                </c:pt>
                <c:pt idx="238">
                  <c:v>7.7368124781846109E-4</c:v>
                </c:pt>
                <c:pt idx="239">
                  <c:v>7.7207161384750011E-4</c:v>
                </c:pt>
                <c:pt idx="240">
                  <c:v>7.7070849025366855E-4</c:v>
                </c:pt>
                <c:pt idx="241">
                  <c:v>7.6920212477266136E-4</c:v>
                </c:pt>
                <c:pt idx="242">
                  <c:v>7.6765025500815211E-4</c:v>
                </c:pt>
                <c:pt idx="243">
                  <c:v>7.6610151614992699E-4</c:v>
                </c:pt>
                <c:pt idx="244">
                  <c:v>7.64748933004524E-4</c:v>
                </c:pt>
                <c:pt idx="245">
                  <c:v>7.6339873789925243E-4</c:v>
                </c:pt>
                <c:pt idx="246">
                  <c:v>7.6190665947847695E-4</c:v>
                </c:pt>
                <c:pt idx="247">
                  <c:v>7.6041749735544111E-4</c:v>
                </c:pt>
                <c:pt idx="248">
                  <c:v>7.5888335062788449E-4</c:v>
                </c:pt>
                <c:pt idx="249">
                  <c:v>7.5754351144502441E-4</c:v>
                </c:pt>
                <c:pt idx="250">
                  <c:v>7.5606287718390944E-4</c:v>
                </c:pt>
                <c:pt idx="251">
                  <c:v>7.545375159278985E-4</c:v>
                </c:pt>
                <c:pt idx="252">
                  <c:v>7.5315781564345616E-4</c:v>
                </c:pt>
                <c:pt idx="253">
                  <c:v>7.5168575331433516E-4</c:v>
                </c:pt>
                <c:pt idx="254">
                  <c:v>7.5021656816109407E-4</c:v>
                </c:pt>
                <c:pt idx="255">
                  <c:v>7.4856126168117664E-4</c:v>
                </c:pt>
                <c:pt idx="256">
                  <c:v>7.4723964656293516E-4</c:v>
                </c:pt>
                <c:pt idx="257">
                  <c:v>7.4592036480952326E-4</c:v>
                </c:pt>
                <c:pt idx="258">
                  <c:v>7.4455642131065884E-4</c:v>
                </c:pt>
                <c:pt idx="259">
                  <c:v>7.4310117058239014E-4</c:v>
                </c:pt>
                <c:pt idx="260">
                  <c:v>7.4164876417138386E-4</c:v>
                </c:pt>
                <c:pt idx="261">
                  <c:v>7.4029263145527211E-4</c:v>
                </c:pt>
                <c:pt idx="262">
                  <c:v>7.3884571439133614E-4</c:v>
                </c:pt>
                <c:pt idx="263">
                  <c:v>7.3740162535634586E-4</c:v>
                </c:pt>
                <c:pt idx="264">
                  <c:v>7.3600680729249597E-4</c:v>
                </c:pt>
                <c:pt idx="265">
                  <c:v>7.3442920268048035E-4</c:v>
                </c:pt>
                <c:pt idx="266">
                  <c:v>7.3317880828090447E-4</c:v>
                </c:pt>
                <c:pt idx="267">
                  <c:v>7.3156109456490336E-4</c:v>
                </c:pt>
                <c:pt idx="268">
                  <c:v>7.3026949392780531E-4</c:v>
                </c:pt>
                <c:pt idx="269">
                  <c:v>7.289801736637591E-4</c:v>
                </c:pt>
                <c:pt idx="270">
                  <c:v>7.2755536702956154E-4</c:v>
                </c:pt>
                <c:pt idx="271">
                  <c:v>7.2595006108904523E-4</c:v>
                </c:pt>
                <c:pt idx="272">
                  <c:v>7.247598414468477E-4</c:v>
                </c:pt>
                <c:pt idx="273">
                  <c:v>7.2338893570967277E-4</c:v>
                </c:pt>
                <c:pt idx="274">
                  <c:v>7.2192949432079204E-4</c:v>
                </c:pt>
                <c:pt idx="275">
                  <c:v>7.2056394227306233E-4</c:v>
                </c:pt>
                <c:pt idx="276">
                  <c:v>7.1920097320941846E-4</c:v>
                </c:pt>
                <c:pt idx="277">
                  <c:v>7.1779528022218695E-4</c:v>
                </c:pt>
                <c:pt idx="278">
                  <c:v>7.1643754816875366E-4</c:v>
                </c:pt>
                <c:pt idx="279">
                  <c:v>7.1490188957291792E-4</c:v>
                </c:pt>
                <c:pt idx="280">
                  <c:v>7.1363970143457239E-4</c:v>
                </c:pt>
                <c:pt idx="281">
                  <c:v>7.1237974174032505E-4</c:v>
                </c:pt>
                <c:pt idx="282">
                  <c:v>7.1098738098927979E-4</c:v>
                </c:pt>
                <c:pt idx="283">
                  <c:v>7.0959774163575256E-4</c:v>
                </c:pt>
                <c:pt idx="284">
                  <c:v>7.0825551548101321E-4</c:v>
                </c:pt>
                <c:pt idx="285">
                  <c:v>7.0691582818870925E-4</c:v>
                </c:pt>
                <c:pt idx="286">
                  <c:v>7.0553414676826633E-4</c:v>
                </c:pt>
                <c:pt idx="287">
                  <c:v>7.0415516587237165E-4</c:v>
                </c:pt>
                <c:pt idx="288">
                  <c:v>7.027345287261038E-4</c:v>
                </c:pt>
                <c:pt idx="289">
                  <c:v>7.0144955215608055E-4</c:v>
                </c:pt>
                <c:pt idx="290">
                  <c:v>7.001227385546678E-4</c:v>
                </c:pt>
                <c:pt idx="291">
                  <c:v>6.9862205017736322E-4</c:v>
                </c:pt>
                <c:pt idx="292">
                  <c:v>6.973886047524988E-4</c:v>
                </c:pt>
                <c:pt idx="293">
                  <c:v>6.9615733702531205E-4</c:v>
                </c:pt>
                <c:pt idx="294">
                  <c:v>6.9470899056225737E-4</c:v>
                </c:pt>
                <c:pt idx="295">
                  <c:v>6.9343868899122854E-4</c:v>
                </c:pt>
                <c:pt idx="296">
                  <c:v>6.9212702818615519E-4</c:v>
                </c:pt>
                <c:pt idx="297">
                  <c:v>6.9073065787768903E-4</c:v>
                </c:pt>
                <c:pt idx="298">
                  <c:v>6.8946763083790701E-4</c:v>
                </c:pt>
                <c:pt idx="299">
                  <c:v>6.8812005227545444E-4</c:v>
                </c:pt>
                <c:pt idx="300">
                  <c:v>6.867751075828178E-4</c:v>
                </c:pt>
                <c:pt idx="301">
                  <c:v>6.8547605114882082E-4</c:v>
                </c:pt>
                <c:pt idx="302">
                  <c:v>6.8417945192039253E-4</c:v>
                </c:pt>
                <c:pt idx="303">
                  <c:v>6.8271293741522566E-4</c:v>
                </c:pt>
                <c:pt idx="304">
                  <c:v>6.8150758017100936E-4</c:v>
                </c:pt>
                <c:pt idx="305">
                  <c:v>6.8030435103365414E-4</c:v>
                </c:pt>
                <c:pt idx="306">
                  <c:v>6.7893183304516694E-4</c:v>
                </c:pt>
                <c:pt idx="307">
                  <c:v>6.7764761240841898E-4</c:v>
                </c:pt>
                <c:pt idx="308">
                  <c:v>6.7636582091486848E-4</c:v>
                </c:pt>
                <c:pt idx="309">
                  <c:v>6.7504385010743145E-4</c:v>
                </c:pt>
                <c:pt idx="310">
                  <c:v>6.7376698371109599E-4</c:v>
                </c:pt>
                <c:pt idx="311">
                  <c:v>6.7236522009261467E-4</c:v>
                </c:pt>
                <c:pt idx="312">
                  <c:v>6.7117813216094899E-4</c:v>
                </c:pt>
                <c:pt idx="313">
                  <c:v>6.6986630079710681E-4</c:v>
                </c:pt>
                <c:pt idx="314">
                  <c:v>6.6851484163573522E-4</c:v>
                </c:pt>
                <c:pt idx="315">
                  <c:v>6.6716610905108865E-4</c:v>
                </c:pt>
                <c:pt idx="316">
                  <c:v>6.6598820035979457E-4</c:v>
                </c:pt>
                <c:pt idx="317">
                  <c:v>6.6468651282362921E-4</c:v>
                </c:pt>
                <c:pt idx="318">
                  <c:v>6.6347110848461507E-4</c:v>
                </c:pt>
                <c:pt idx="319">
                  <c:v>6.6217434065591512E-4</c:v>
                </c:pt>
                <c:pt idx="320">
                  <c:v>6.6079669538349336E-4</c:v>
                </c:pt>
                <c:pt idx="321">
                  <c:v>6.5967166320319605E-4</c:v>
                </c:pt>
                <c:pt idx="322">
                  <c:v>6.5838232146787803E-4</c:v>
                </c:pt>
                <c:pt idx="323">
                  <c:v>6.5709549977730842E-4</c:v>
                </c:pt>
                <c:pt idx="324">
                  <c:v>6.5585258324275233E-4</c:v>
                </c:pt>
                <c:pt idx="325">
                  <c:v>6.5444678638072024E-4</c:v>
                </c:pt>
                <c:pt idx="326">
                  <c:v>6.5333256516848586E-4</c:v>
                </c:pt>
                <c:pt idx="327">
                  <c:v>6.5189102725188763E-4</c:v>
                </c:pt>
                <c:pt idx="328">
                  <c:v>6.5074008733398804E-4</c:v>
                </c:pt>
                <c:pt idx="329">
                  <c:v>6.4959117944696373E-4</c:v>
                </c:pt>
                <c:pt idx="330">
                  <c:v>6.483624575672523E-4</c:v>
                </c:pt>
                <c:pt idx="331">
                  <c:v>6.4717690237848569E-4</c:v>
                </c:pt>
                <c:pt idx="332">
                  <c:v>6.4587121921050609E-4</c:v>
                </c:pt>
                <c:pt idx="333">
                  <c:v>6.4464953375105221E-4</c:v>
                </c:pt>
                <c:pt idx="334">
                  <c:v>6.4330834861593927E-4</c:v>
                </c:pt>
                <c:pt idx="335">
                  <c:v>6.4213203505586653E-4</c:v>
                </c:pt>
                <c:pt idx="336">
                  <c:v>6.4091742237930814E-4</c:v>
                </c:pt>
                <c:pt idx="337">
                  <c:v>6.3962436774866538E-4</c:v>
                </c:pt>
                <c:pt idx="338">
                  <c:v>6.3845479048644811E-4</c:v>
                </c:pt>
                <c:pt idx="339">
                  <c:v>6.5193216987624472E-4</c:v>
                </c:pt>
                <c:pt idx="340">
                  <c:v>6.359614836308115E-4</c:v>
                </c:pt>
                <c:pt idx="341">
                  <c:v>6.3483866796506584E-4</c:v>
                </c:pt>
                <c:pt idx="342">
                  <c:v>6.3359786282599648E-4</c:v>
                </c:pt>
                <c:pt idx="343">
                  <c:v>6.3243930525515388E-4</c:v>
                </c:pt>
                <c:pt idx="344">
                  <c:v>6.3116335527516293E-4</c:v>
                </c:pt>
                <c:pt idx="345">
                  <c:v>6.2996949019688566E-4</c:v>
                </c:pt>
                <c:pt idx="346">
                  <c:v>6.2869852308315233E-4</c:v>
                </c:pt>
                <c:pt idx="347">
                  <c:v>6.2750932031147651E-4</c:v>
                </c:pt>
                <c:pt idx="348">
                  <c:v>6.2632236695375678E-4</c:v>
                </c:pt>
                <c:pt idx="349">
                  <c:v>6.2509820709890512E-4</c:v>
                </c:pt>
                <c:pt idx="350">
                  <c:v>6.2391581443666986E-4</c:v>
                </c:pt>
                <c:pt idx="351">
                  <c:v>6.2257847291127605E-4</c:v>
                </c:pt>
                <c:pt idx="352">
                  <c:v>6.2147928549107292E-4</c:v>
                </c:pt>
                <c:pt idx="353">
                  <c:v>6.2038203873062184E-4</c:v>
                </c:pt>
                <c:pt idx="355">
                  <c:v>6.1999063454794539E-4</c:v>
                </c:pt>
                <c:pt idx="357">
                  <c:v>4.1100000000000003</c:v>
                </c:pt>
                <c:pt idx="358">
                  <c:v>1.407</c:v>
                </c:pt>
                <c:pt idx="359">
                  <c:v>0.72099999999999997</c:v>
                </c:pt>
                <c:pt idx="360">
                  <c:v>0.187</c:v>
                </c:pt>
                <c:pt idx="361">
                  <c:v>6.2E-2</c:v>
                </c:pt>
                <c:pt idx="362">
                  <c:v>1.0999999999999999E-2</c:v>
                </c:pt>
                <c:pt idx="363">
                  <c:v>1.0817562018926358E-3</c:v>
                </c:pt>
                <c:pt idx="364">
                  <c:v>1.0794374956574853E-3</c:v>
                </c:pt>
                <c:pt idx="365">
                  <c:v>1.0775317051945192E-3</c:v>
                </c:pt>
                <c:pt idx="366">
                  <c:v>1.075561397862187E-3</c:v>
                </c:pt>
                <c:pt idx="367">
                  <c:v>1.073391446480801E-3</c:v>
                </c:pt>
                <c:pt idx="368">
                  <c:v>1.0713610932409233E-3</c:v>
                </c:pt>
                <c:pt idx="369">
                  <c:v>9.2999999999999992E-3</c:v>
                </c:pt>
                <c:pt idx="370">
                  <c:v>1.0672445442053396E-3</c:v>
                </c:pt>
                <c:pt idx="371">
                  <c:v>8.8999999999999999E-3</c:v>
                </c:pt>
                <c:pt idx="372">
                  <c:v>9.4000000000000004E-3</c:v>
                </c:pt>
                <c:pt idx="373">
                  <c:v>1.0611328428882126E-3</c:v>
                </c:pt>
                <c:pt idx="374">
                  <c:v>1.0590588370799157E-3</c:v>
                </c:pt>
                <c:pt idx="375">
                  <c:v>1.0569221797109745E-3</c:v>
                </c:pt>
                <c:pt idx="376">
                  <c:v>1.0547898330607137E-3</c:v>
                </c:pt>
                <c:pt idx="377">
                  <c:v>1.052927559040803E-3</c:v>
                </c:pt>
                <c:pt idx="378">
                  <c:v>1.0510685729408326E-3</c:v>
                </c:pt>
                <c:pt idx="379">
                  <c:v>1.0490142379536466E-3</c:v>
                </c:pt>
                <c:pt idx="380">
                  <c:v>1.0469639182061393E-3</c:v>
                </c:pt>
                <c:pt idx="381">
                  <c:v>1.0448516624064347E-3</c:v>
                </c:pt>
                <c:pt idx="382">
                  <c:v>1.043006934627903E-3</c:v>
                </c:pt>
                <c:pt idx="383">
                  <c:v>1.0409683562774071E-3</c:v>
                </c:pt>
                <c:pt idx="384">
                  <c:v>8.6E-3</c:v>
                </c:pt>
                <c:pt idx="385">
                  <c:v>9.4999999999999998E-3</c:v>
                </c:pt>
                <c:pt idx="386">
                  <c:v>1.0349418106325467E-3</c:v>
                </c:pt>
                <c:pt idx="387">
                  <c:v>1.032918995731578E-3</c:v>
                </c:pt>
                <c:pt idx="388">
                  <c:v>1.0306399238216425E-3</c:v>
                </c:pt>
                <c:pt idx="389">
                  <c:v>1.0288202874411455E-3</c:v>
                </c:pt>
                <c:pt idx="390">
                  <c:v>1.0270038637021155E-3</c:v>
                </c:pt>
                <c:pt idx="391">
                  <c:v>1.0251259484322158E-3</c:v>
                </c:pt>
                <c:pt idx="392">
                  <c:v>1.023251467001161E-3</c:v>
                </c:pt>
                <c:pt idx="393">
                  <c:v>1.021315955088851E-3</c:v>
                </c:pt>
                <c:pt idx="394">
                  <c:v>1.0193197722007637E-3</c:v>
                </c:pt>
                <c:pt idx="395">
                  <c:v>1.0173274908928907E-3</c:v>
                </c:pt>
                <c:pt idx="396">
                  <c:v>1.015531358149998E-3</c:v>
                </c:pt>
                <c:pt idx="397">
                  <c:v>1.0136744207888692E-3</c:v>
                </c:pt>
                <c:pt idx="398">
                  <c:v>1.0116931734356011E-3</c:v>
                </c:pt>
                <c:pt idx="399">
                  <c:v>1.009652076568794E-3</c:v>
                </c:pt>
                <c:pt idx="400">
                  <c:v>1.0079331044780136E-3</c:v>
                </c:pt>
                <c:pt idx="401">
                  <c:v>1.0056456933443727E-3</c:v>
                </c:pt>
                <c:pt idx="402">
                  <c:v>1.0038701852865103E-3</c:v>
                </c:pt>
                <c:pt idx="403">
                  <c:v>6.4999999999999997E-3</c:v>
                </c:pt>
                <c:pt idx="404">
                  <c:v>9.9994985067168606E-4</c:v>
                </c:pt>
                <c:pt idx="405">
                  <c:v>7.7000000000000002E-3</c:v>
                </c:pt>
                <c:pt idx="406">
                  <c:v>9.9610768893986282E-4</c:v>
                </c:pt>
                <c:pt idx="407">
                  <c:v>9.9416077612268197E-4</c:v>
                </c:pt>
                <c:pt idx="408">
                  <c:v>9.9221766858635565E-4</c:v>
                </c:pt>
                <c:pt idx="409">
                  <c:v>9.9002840163864574E-4</c:v>
                </c:pt>
                <c:pt idx="410">
                  <c:v>9.8828046653957912E-4</c:v>
                </c:pt>
                <c:pt idx="411">
                  <c:v>9.8653561749047366E-4</c:v>
                </c:pt>
                <c:pt idx="412">
                  <c:v>9.8498031990477963E-4</c:v>
                </c:pt>
                <c:pt idx="413">
                  <c:v>9.8280702171952899E-4</c:v>
                </c:pt>
                <c:pt idx="414">
                  <c:v>9.8088610532801176E-4</c:v>
                </c:pt>
                <c:pt idx="415">
                  <c:v>9.7896894340680405E-4</c:v>
                </c:pt>
                <c:pt idx="416">
                  <c:v>7.4999999999999997E-3</c:v>
                </c:pt>
                <c:pt idx="417">
                  <c:v>8.8000000000000005E-3</c:v>
                </c:pt>
                <c:pt idx="418">
                  <c:v>9.7336276269280396E-4</c:v>
                </c:pt>
                <c:pt idx="419">
                  <c:v>7.0000000000000001E-3</c:v>
                </c:pt>
                <c:pt idx="420">
                  <c:v>9.6956156629580525E-4</c:v>
                </c:pt>
                <c:pt idx="421">
                  <c:v>9.6772761049725327E-4</c:v>
                </c:pt>
                <c:pt idx="422">
                  <c:v>9.6583616712287064E-4</c:v>
                </c:pt>
                <c:pt idx="423">
                  <c:v>9.6394842061318388E-4</c:v>
                </c:pt>
                <c:pt idx="424">
                  <c:v>9.6236799462278159E-4</c:v>
                </c:pt>
                <c:pt idx="425">
                  <c:v>9.6024458913539158E-4</c:v>
                </c:pt>
                <c:pt idx="426">
                  <c:v>9.5848874571502181E-4</c:v>
                </c:pt>
                <c:pt idx="427">
                  <c:v>9.5667573450030664E-4</c:v>
                </c:pt>
                <c:pt idx="428">
                  <c:v>9.5504695670080829E-4</c:v>
                </c:pt>
                <c:pt idx="429">
                  <c:v>9.5305999368509203E-4</c:v>
                </c:pt>
                <c:pt idx="430">
                  <c:v>9.5119721846726151E-4</c:v>
                </c:pt>
                <c:pt idx="431">
                  <c:v>1.1000000000000001E-3</c:v>
                </c:pt>
                <c:pt idx="432">
                  <c:v>9.4748258341211488E-4</c:v>
                </c:pt>
                <c:pt idx="433">
                  <c:v>9.4575007580017698E-4</c:v>
                </c:pt>
                <c:pt idx="434">
                  <c:v>9.4384201951672588E-4</c:v>
                </c:pt>
                <c:pt idx="435">
                  <c:v>9.4205671303925994E-4</c:v>
                </c:pt>
                <c:pt idx="436">
                  <c:v>9.4039347389247689E-4</c:v>
                </c:pt>
                <c:pt idx="437">
                  <c:v>9.3843699726089838E-4</c:v>
                </c:pt>
                <c:pt idx="438">
                  <c:v>1.4999999999999999E-2</c:v>
                </c:pt>
                <c:pt idx="439">
                  <c:v>9.3660280298816037E-4</c:v>
                </c:pt>
                <c:pt idx="453">
                  <c:v>6.1999063454794539E-4</c:v>
                </c:pt>
              </c:numCache>
            </c:numRef>
          </c:val>
          <c:smooth val="0"/>
        </c:ser>
        <c:ser>
          <c:idx val="1"/>
          <c:order val="1"/>
          <c:tx>
            <c:strRef>
              <c:f>浮遊塵!$P$233</c:f>
              <c:strCache>
                <c:ptCount val="1"/>
                <c:pt idx="0">
                  <c:v>Cs-134</c:v>
                </c:pt>
              </c:strCache>
            </c:strRef>
          </c:tx>
          <c:spPr>
            <a:ln w="0">
              <a:solidFill>
                <a:srgbClr val="FF0000"/>
              </a:solidFill>
              <a:prstDash val="sysDot"/>
            </a:ln>
          </c:spPr>
          <c:marker>
            <c:symbol val="triangle"/>
            <c:size val="3"/>
            <c:spPr>
              <a:noFill/>
              <a:ln w="0">
                <a:solidFill>
                  <a:srgbClr val="FF000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浮遊塵!$R$235:$R$722</c:f>
              <c:numCache>
                <c:formatCode>.0000</c:formatCode>
                <c:ptCount val="488"/>
                <c:pt idx="79">
                  <c:v>5.6080708164485318E-4</c:v>
                </c:pt>
                <c:pt idx="80">
                  <c:v>5.4553489887051857E-4</c:v>
                </c:pt>
                <c:pt idx="81">
                  <c:v>5.3019043612191315E-4</c:v>
                </c:pt>
                <c:pt idx="82">
                  <c:v>5.1575202136097784E-4</c:v>
                </c:pt>
                <c:pt idx="83">
                  <c:v>5.0032348966320896E-4</c:v>
                </c:pt>
                <c:pt idx="84">
                  <c:v>4.8669842673066142E-4</c:v>
                </c:pt>
                <c:pt idx="85">
                  <c:v>4.7344440841974621E-4</c:v>
                </c:pt>
                <c:pt idx="86">
                  <c:v>4.5970438283487466E-4</c:v>
                </c:pt>
                <c:pt idx="87">
                  <c:v>4.4800936293198831E-4</c:v>
                </c:pt>
                <c:pt idx="88">
                  <c:v>4.3380809113751983E-4</c:v>
                </c:pt>
                <c:pt idx="89">
                  <c:v>4.231611535594068E-4</c:v>
                </c:pt>
                <c:pt idx="90">
                  <c:v>4.123958045703734E-4</c:v>
                </c:pt>
                <c:pt idx="91">
                  <c:v>4.0116523293726413E-4</c:v>
                </c:pt>
                <c:pt idx="92">
                  <c:v>3.8916452279737403E-4</c:v>
                </c:pt>
                <c:pt idx="93">
                  <c:v>3.7926405847822615E-4</c:v>
                </c:pt>
                <c:pt idx="94">
                  <c:v>3.6893574735236286E-4</c:v>
                </c:pt>
                <c:pt idx="95">
                  <c:v>3.5789917039926535E-4</c:v>
                </c:pt>
                <c:pt idx="96">
                  <c:v>3.4815267873748251E-4</c:v>
                </c:pt>
                <c:pt idx="97">
                  <c:v>3.377378196247832E-4</c:v>
                </c:pt>
                <c:pt idx="98">
                  <c:v>3.2914566634116295E-4</c:v>
                </c:pt>
                <c:pt idx="99">
                  <c:v>3.2077210006130569E-4</c:v>
                </c:pt>
                <c:pt idx="100">
                  <c:v>3.106040719932303E-4</c:v>
                </c:pt>
                <c:pt idx="101">
                  <c:v>3.027022095365845E-4</c:v>
                </c:pt>
                <c:pt idx="102">
                  <c:v>2.9500137287423385E-4</c:v>
                </c:pt>
                <c:pt idx="103">
                  <c:v>2.8670375967619995E-4</c:v>
                </c:pt>
                <c:pt idx="104">
                  <c:v>2.7838321153332845E-4</c:v>
                </c:pt>
                <c:pt idx="105">
                  <c:v>2.7130105760772366E-4</c:v>
                </c:pt>
                <c:pt idx="106">
                  <c:v>2.6270119256919107E-4</c:v>
                </c:pt>
                <c:pt idx="107">
                  <c:v>2.5578247892311506E-4</c:v>
                </c:pt>
                <c:pt idx="108">
                  <c:v>2.4927529453786212E-4</c:v>
                </c:pt>
                <c:pt idx="109">
                  <c:v>2.4159586338337615E-4</c:v>
                </c:pt>
                <c:pt idx="110">
                  <c:v>2.3544959083035045E-4</c:v>
                </c:pt>
                <c:pt idx="111">
                  <c:v>2.292485976749353E-4</c:v>
                </c:pt>
                <c:pt idx="112">
                  <c:v>2.2157351565670649E-4</c:v>
                </c:pt>
                <c:pt idx="113">
                  <c:v>2.1653364654954498E-4</c:v>
                </c:pt>
                <c:pt idx="114">
                  <c:v>2.1102496444730983E-4</c:v>
                </c:pt>
                <c:pt idx="115">
                  <c:v>2.0527822562665474E-4</c:v>
                </c:pt>
                <c:pt idx="116">
                  <c:v>1.9895421343708945E-4</c:v>
                </c:pt>
                <c:pt idx="117">
                  <c:v>1.9407128678209591E-4</c:v>
                </c:pt>
                <c:pt idx="118">
                  <c:v>1.8791949773675577E-4</c:v>
                </c:pt>
                <c:pt idx="119">
                  <c:v>1.828019786999431E-4</c:v>
                </c:pt>
                <c:pt idx="120">
                  <c:v>1.7766023954019343E-4</c:v>
                </c:pt>
                <c:pt idx="121">
                  <c:v>1.7282210582399303E-4</c:v>
                </c:pt>
                <c:pt idx="122">
                  <c:v>1.6842545866825704E-4</c:v>
                </c:pt>
                <c:pt idx="123">
                  <c:v>1.6398966792121743E-4</c:v>
                </c:pt>
                <c:pt idx="124">
                  <c:v>1.5893763351410646E-4</c:v>
                </c:pt>
                <c:pt idx="125">
                  <c:v>1.5460936329749601E-4</c:v>
                </c:pt>
                <c:pt idx="126">
                  <c:v>1.50537444547543E-4</c:v>
                </c:pt>
                <c:pt idx="127">
                  <c:v>1.4616863523692457E-4</c:v>
                </c:pt>
                <c:pt idx="128">
                  <c:v>1.4205729573682813E-4</c:v>
                </c:pt>
                <c:pt idx="129">
                  <c:v>1.3844331474594163E-4</c:v>
                </c:pt>
                <c:pt idx="130">
                  <c:v>1.3356225817849401E-4</c:v>
                </c:pt>
                <c:pt idx="131">
                  <c:v>1.3064445835892871E-4</c:v>
                </c:pt>
                <c:pt idx="132">
                  <c:v>1.2673627752114998E-4</c:v>
                </c:pt>
                <c:pt idx="133">
                  <c:v>1.2317151916499985E-4</c:v>
                </c:pt>
                <c:pt idx="134">
                  <c:v>1.1970702809132229E-4</c:v>
                </c:pt>
                <c:pt idx="135">
                  <c:v>1.1709190949622658E-4</c:v>
                </c:pt>
                <c:pt idx="136">
                  <c:v>1.1338025931818856E-4</c:v>
                </c:pt>
                <c:pt idx="137">
                  <c:v>1.1049583089237357E-4</c:v>
                </c:pt>
                <c:pt idx="138">
                  <c:v>1.0728908577830553E-4</c:v>
                </c:pt>
                <c:pt idx="139">
                  <c:v>1.0455961866772011E-4</c:v>
                </c:pt>
                <c:pt idx="140">
                  <c:v>1.0124522462535344E-4</c:v>
                </c:pt>
                <c:pt idx="141">
                  <c:v>9.8578747513602304E-5</c:v>
                </c:pt>
                <c:pt idx="142">
                  <c:v>9.5982496925756949E-5</c:v>
                </c:pt>
                <c:pt idx="143">
                  <c:v>9.3111215893561881E-5</c:v>
                </c:pt>
                <c:pt idx="144">
                  <c:v>9.0742438123069501E-5</c:v>
                </c:pt>
                <c:pt idx="145">
                  <c:v>8.8190091858183584E-5</c:v>
                </c:pt>
                <c:pt idx="146">
                  <c:v>8.5630690803035196E-5</c:v>
                </c:pt>
                <c:pt idx="147">
                  <c:v>8.3452219875558461E-5</c:v>
                </c:pt>
                <c:pt idx="148">
                  <c:v>8.0806900928319291E-5</c:v>
                </c:pt>
                <c:pt idx="149">
                  <c:v>7.8751148688544054E-5</c:v>
                </c:pt>
                <c:pt idx="150">
                  <c:v>7.6677093973577046E-5</c:v>
                </c:pt>
                <c:pt idx="151">
                  <c:v>7.4657663261336478E-5</c:v>
                </c:pt>
                <c:pt idx="152">
                  <c:v>7.2424306771391286E-5</c:v>
                </c:pt>
                <c:pt idx="153">
                  <c:v>7.0581810287192209E-5</c:v>
                </c:pt>
                <c:pt idx="154">
                  <c:v>6.8596529490448833E-5</c:v>
                </c:pt>
                <c:pt idx="155">
                  <c:v>6.6544489584124237E-5</c:v>
                </c:pt>
                <c:pt idx="156">
                  <c:v>6.4672768006526424E-5</c:v>
                </c:pt>
                <c:pt idx="157">
                  <c:v>6.2853693037024093E-5</c:v>
                </c:pt>
                <c:pt idx="158">
                  <c:v>6.119832672723097E-5</c:v>
                </c:pt>
                <c:pt idx="159">
                  <c:v>5.9696338226183747E-5</c:v>
                </c:pt>
                <c:pt idx="160">
                  <c:v>5.7750872712228263E-5</c:v>
                </c:pt>
                <c:pt idx="161">
                  <c:v>5.6333494960613834E-5</c:v>
                </c:pt>
                <c:pt idx="162">
                  <c:v>5.4799392664986269E-5</c:v>
                </c:pt>
                <c:pt idx="163">
                  <c:v>5.3307067820857108E-5</c:v>
                </c:pt>
                <c:pt idx="164">
                  <c:v>5.1807680122456774E-5</c:v>
                </c:pt>
                <c:pt idx="165">
                  <c:v>5.0350466258822022E-5</c:v>
                </c:pt>
                <c:pt idx="166">
                  <c:v>4.8889224596014013E-5</c:v>
                </c:pt>
                <c:pt idx="167">
                  <c:v>4.7645467790474829E-5</c:v>
                </c:pt>
                <c:pt idx="168">
                  <c:v>4.6305326019225212E-5</c:v>
                </c:pt>
                <c:pt idx="169">
                  <c:v>4.4961480040890439E-5</c:v>
                </c:pt>
                <c:pt idx="170">
                  <c:v>4.3777337698541708E-5</c:v>
                </c:pt>
                <c:pt idx="171">
                  <c:v>4.27029119528389E-5</c:v>
                </c:pt>
                <c:pt idx="172">
                  <c:v>4.1349289218062287E-5</c:v>
                </c:pt>
                <c:pt idx="173">
                  <c:v>4.0297350671395971E-5</c:v>
                </c:pt>
                <c:pt idx="174">
                  <c:v>3.9272173762641462E-5</c:v>
                </c:pt>
                <c:pt idx="175">
                  <c:v>3.7992318716527852E-5</c:v>
                </c:pt>
                <c:pt idx="176">
                  <c:v>3.6957692631283374E-5</c:v>
                </c:pt>
                <c:pt idx="177">
                  <c:v>3.6017477643072437E-5</c:v>
                </c:pt>
                <c:pt idx="178">
                  <c:v>3.4972199558639758E-5</c:v>
                </c:pt>
                <c:pt idx="179">
                  <c:v>3.4019818889491414E-5</c:v>
                </c:pt>
                <c:pt idx="180">
                  <c:v>3.3123845091710621E-5</c:v>
                </c:pt>
                <c:pt idx="181">
                  <c:v>3.2132957469785514E-5</c:v>
                </c:pt>
                <c:pt idx="182">
                  <c:v>3.1286677598876936E-5</c:v>
                </c:pt>
                <c:pt idx="183">
                  <c:v>3.0462686047385531E-5</c:v>
                </c:pt>
                <c:pt idx="184">
                  <c:v>2.9578615862520446E-5</c:v>
                </c:pt>
                <c:pt idx="185">
                  <c:v>2.8746647146683113E-5</c:v>
                </c:pt>
                <c:pt idx="186">
                  <c:v>2.80153236634296E-5</c:v>
                </c:pt>
                <c:pt idx="187">
                  <c:v>2.7077390306083889E-5</c:v>
                </c:pt>
                <c:pt idx="188">
                  <c:v>2.6412830814786411E-5</c:v>
                </c:pt>
                <c:pt idx="189">
                  <c:v>2.5669907310970571E-5</c:v>
                </c:pt>
                <c:pt idx="190">
                  <c:v>2.4993843619485273E-5</c:v>
                </c:pt>
                <c:pt idx="191">
                  <c:v>2.4335585294782458E-5</c:v>
                </c:pt>
                <c:pt idx="192">
                  <c:v>2.3607595226777436E-5</c:v>
                </c:pt>
                <c:pt idx="193">
                  <c:v>2.2985846274482424E-5</c:v>
                </c:pt>
                <c:pt idx="194">
                  <c:v>2.2359884055002175E-5</c:v>
                </c:pt>
                <c:pt idx="195">
                  <c:v>2.1791041775455286E-5</c:v>
                </c:pt>
                <c:pt idx="196">
                  <c:v>2.1119724525948567E-5</c:v>
                </c:pt>
                <c:pt idx="197">
                  <c:v>2.0563498172919887E-5</c:v>
                </c:pt>
                <c:pt idx="198">
                  <c:v>2.0040356498867896E-5</c:v>
                </c:pt>
                <c:pt idx="199">
                  <c:v>1.9458757041513532E-5</c:v>
                </c:pt>
                <c:pt idx="200">
                  <c:v>1.8894036422058768E-5</c:v>
                </c:pt>
                <c:pt idx="201">
                  <c:v>1.8430320713444928E-5</c:v>
                </c:pt>
                <c:pt idx="202">
                  <c:v>1.7878984459682743E-5</c:v>
                </c:pt>
                <c:pt idx="203">
                  <c:v>1.7328186072201935E-5</c:v>
                </c:pt>
                <c:pt idx="204">
                  <c:v>1.6887351726125841E-5</c:v>
                </c:pt>
                <c:pt idx="205">
                  <c:v>1.6457732340454191E-5</c:v>
                </c:pt>
                <c:pt idx="206">
                  <c:v>1.5980105697483429E-5</c:v>
                </c:pt>
                <c:pt idx="207">
                  <c:v>1.5587906493898688E-5</c:v>
                </c:pt>
                <c:pt idx="208">
                  <c:v>1.5079906582685692E-5</c:v>
                </c:pt>
                <c:pt idx="210">
                  <c:v>1.426976266069497E-5</c:v>
                </c:pt>
                <c:pt idx="211">
                  <c:v>1.3919540349477756E-5</c:v>
                </c:pt>
                <c:pt idx="212">
                  <c:v>1.3540476369528634E-5</c:v>
                </c:pt>
                <c:pt idx="213">
                  <c:v>1.3135418007723494E-5</c:v>
                </c:pt>
                <c:pt idx="214">
                  <c:v>1.2789472886850054E-5</c:v>
                </c:pt>
                <c:pt idx="215">
                  <c:v>1.2395467228492223E-5</c:v>
                </c:pt>
                <c:pt idx="216">
                  <c:v>1.2080122756358131E-5</c:v>
                </c:pt>
                <c:pt idx="217">
                  <c:v>1.1729540527929764E-5</c:v>
                </c:pt>
                <c:pt idx="218">
                  <c:v>1.139961938436641E-5</c:v>
                </c:pt>
                <c:pt idx="219">
                  <c:v>1.1109609585540143E-5</c:v>
                </c:pt>
                <c:pt idx="220">
                  <c:v>1.0787193020408969E-5</c:v>
                </c:pt>
                <c:pt idx="221">
                  <c:v>1.0483777635240424E-5</c:v>
                </c:pt>
                <c:pt idx="222">
                  <c:v>1.0217067130229615E-5</c:v>
                </c:pt>
                <c:pt idx="223">
                  <c:v>9.9388307781264028E-6</c:v>
                </c:pt>
                <c:pt idx="224">
                  <c:v>9.6415143172147407E-6</c:v>
                </c:pt>
                <c:pt idx="225">
                  <c:v>9.3962312482597577E-6</c:v>
                </c:pt>
                <c:pt idx="226">
                  <c:v>9.0983838262172118E-6</c:v>
                </c:pt>
                <c:pt idx="227">
                  <c:v>8.8424702045901562E-6</c:v>
                </c:pt>
                <c:pt idx="228">
                  <c:v>8.6095876711261905E-6</c:v>
                </c:pt>
                <c:pt idx="229">
                  <c:v>8.3597252738252831E-6</c:v>
                </c:pt>
                <c:pt idx="230">
                  <c:v>8.1245881756884439E-6</c:v>
                </c:pt>
                <c:pt idx="231">
                  <c:v>7.9251866778334709E-6</c:v>
                </c:pt>
                <c:pt idx="232">
                  <c:v>7.6810352243502783E-6</c:v>
                </c:pt>
                <c:pt idx="233">
                  <c:v>7.4856273422900845E-6</c:v>
                </c:pt>
                <c:pt idx="234">
                  <c:v>7.3558681144697131E-6</c:v>
                </c:pt>
                <c:pt idx="235">
                  <c:v>7.0639433287546503E-6</c:v>
                </c:pt>
                <c:pt idx="236">
                  <c:v>6.8715744426345537E-6</c:v>
                </c:pt>
                <c:pt idx="237">
                  <c:v>6.6782951157251655E-6</c:v>
                </c:pt>
                <c:pt idx="238">
                  <c:v>6.4964283972644121E-6</c:v>
                </c:pt>
                <c:pt idx="239">
                  <c:v>6.302090135273715E-6</c:v>
                </c:pt>
                <c:pt idx="240">
                  <c:v>6.1417630374390103E-6</c:v>
                </c:pt>
                <c:pt idx="241">
                  <c:v>5.9690113870242208E-6</c:v>
                </c:pt>
                <c:pt idx="242">
                  <c:v>5.7957822439283173E-6</c:v>
                </c:pt>
                <c:pt idx="243">
                  <c:v>5.6275804552923069E-6</c:v>
                </c:pt>
                <c:pt idx="244">
                  <c:v>5.484413089726035E-6</c:v>
                </c:pt>
                <c:pt idx="245">
                  <c:v>5.34488794566615E-6</c:v>
                </c:pt>
                <c:pt idx="246">
                  <c:v>5.1945502969702588E-6</c:v>
                </c:pt>
                <c:pt idx="247">
                  <c:v>5.0484412511646747E-6</c:v>
                </c:pt>
                <c:pt idx="248">
                  <c:v>4.9019283539350874E-6</c:v>
                </c:pt>
                <c:pt idx="249">
                  <c:v>4.777221799457046E-6</c:v>
                </c:pt>
                <c:pt idx="250">
                  <c:v>4.6428511073246743E-6</c:v>
                </c:pt>
                <c:pt idx="251">
                  <c:v>4.5081090090616141E-6</c:v>
                </c:pt>
                <c:pt idx="252">
                  <c:v>4.3893797600088991E-6</c:v>
                </c:pt>
                <c:pt idx="253">
                  <c:v>4.2659180449905075E-6</c:v>
                </c:pt>
                <c:pt idx="254">
                  <c:v>4.1459289834923601E-6</c:v>
                </c:pt>
                <c:pt idx="255">
                  <c:v>4.0145088186328224E-6</c:v>
                </c:pt>
                <c:pt idx="256">
                  <c:v>3.9123784881698004E-6</c:v>
                </c:pt>
                <c:pt idx="257">
                  <c:v>3.8128463845065522E-6</c:v>
                </c:pt>
                <c:pt idx="258">
                  <c:v>3.7124281410532798E-6</c:v>
                </c:pt>
                <c:pt idx="259">
                  <c:v>3.6080072956862694E-6</c:v>
                </c:pt>
                <c:pt idx="260">
                  <c:v>3.506523534225768E-6</c:v>
                </c:pt>
                <c:pt idx="261">
                  <c:v>3.414172860103325E-6</c:v>
                </c:pt>
                <c:pt idx="262">
                  <c:v>3.3181411518155148E-6</c:v>
                </c:pt>
                <c:pt idx="263">
                  <c:v>3.2248105630592969E-6</c:v>
                </c:pt>
                <c:pt idx="264">
                  <c:v>3.1369908868398094E-6</c:v>
                </c:pt>
                <c:pt idx="265">
                  <c:v>3.0403495185389605E-6</c:v>
                </c:pt>
                <c:pt idx="266">
                  <c:v>2.9657303212467911E-6</c:v>
                </c:pt>
                <c:pt idx="267">
                  <c:v>2.8717208075047399E-6</c:v>
                </c:pt>
                <c:pt idx="268">
                  <c:v>2.7986633530767614E-6</c:v>
                </c:pt>
                <c:pt idx="269">
                  <c:v>2.7274645026027426E-6</c:v>
                </c:pt>
                <c:pt idx="270">
                  <c:v>2.6507480953756688E-6</c:v>
                </c:pt>
                <c:pt idx="271">
                  <c:v>2.5667230787672221E-6</c:v>
                </c:pt>
                <c:pt idx="272">
                  <c:v>2.506033419932037E-6</c:v>
                </c:pt>
                <c:pt idx="273">
                  <c:v>2.4377878472913724E-6</c:v>
                </c:pt>
                <c:pt idx="274">
                  <c:v>2.3670398000093859E-6</c:v>
                </c:pt>
                <c:pt idx="275">
                  <c:v>2.3025793720956731E-6</c:v>
                </c:pt>
                <c:pt idx="276">
                  <c:v>2.2398743632360916E-6</c:v>
                </c:pt>
                <c:pt idx="277">
                  <c:v>2.1768725849825044E-6</c:v>
                </c:pt>
                <c:pt idx="278">
                  <c:v>2.1175908870824328E-6</c:v>
                </c:pt>
                <c:pt idx="279">
                  <c:v>2.0523542038368474E-6</c:v>
                </c:pt>
                <c:pt idx="280">
                  <c:v>2.0001416860582953E-6</c:v>
                </c:pt>
                <c:pt idx="281">
                  <c:v>1.9492574706788501E-6</c:v>
                </c:pt>
                <c:pt idx="282">
                  <c:v>1.8944299817167341E-6</c:v>
                </c:pt>
                <c:pt idx="283">
                  <c:v>1.8411446459032449E-6</c:v>
                </c:pt>
                <c:pt idx="284">
                  <c:v>1.7910056614529223E-6</c:v>
                </c:pt>
                <c:pt idx="285">
                  <c:v>1.742232087247419E-6</c:v>
                </c:pt>
                <c:pt idx="286">
                  <c:v>1.6932276781481246E-6</c:v>
                </c:pt>
                <c:pt idx="287">
                  <c:v>1.6456016342670745E-6</c:v>
                </c:pt>
                <c:pt idx="288">
                  <c:v>1.5978439500379898E-6</c:v>
                </c:pt>
                <c:pt idx="289">
                  <c:v>1.5557618238271767E-6</c:v>
                </c:pt>
                <c:pt idx="290">
                  <c:v>1.513394529075597E-6</c:v>
                </c:pt>
                <c:pt idx="291">
                  <c:v>1.4667713403750972E-6</c:v>
                </c:pt>
                <c:pt idx="292">
                  <c:v>1.4294562294925623E-6</c:v>
                </c:pt>
                <c:pt idx="293">
                  <c:v>1.3930904264277146E-6</c:v>
                </c:pt>
                <c:pt idx="294">
                  <c:v>1.3514166395848019E-6</c:v>
                </c:pt>
                <c:pt idx="295">
                  <c:v>1.3158246247393921E-6</c:v>
                </c:pt>
                <c:pt idx="296">
                  <c:v>1.2799914214405858E-6</c:v>
                </c:pt>
                <c:pt idx="297">
                  <c:v>1.2428442620988752E-6</c:v>
                </c:pt>
                <c:pt idx="298">
                  <c:v>1.2101116982607182E-6</c:v>
                </c:pt>
                <c:pt idx="299">
                  <c:v>1.176074437007485E-6</c:v>
                </c:pt>
                <c:pt idx="300">
                  <c:v>1.1429945544452298E-6</c:v>
                </c:pt>
                <c:pt idx="301">
                  <c:v>1.1118679472448395E-6</c:v>
                </c:pt>
                <c:pt idx="302">
                  <c:v>1.0815889955927962E-6</c:v>
                </c:pt>
                <c:pt idx="303">
                  <c:v>1.0482684523576424E-6</c:v>
                </c:pt>
                <c:pt idx="304">
                  <c:v>1.0216001827660207E-6</c:v>
                </c:pt>
                <c:pt idx="305">
                  <c:v>9.9561036209786994E-7</c:v>
                </c:pt>
                <c:pt idx="306">
                  <c:v>9.6671634285399088E-7</c:v>
                </c:pt>
                <c:pt idx="307">
                  <c:v>9.4039023328401117E-7</c:v>
                </c:pt>
                <c:pt idx="308">
                  <c:v>9.1478104967707577E-7</c:v>
                </c:pt>
                <c:pt idx="309">
                  <c:v>8.8905066328206785E-7</c:v>
                </c:pt>
                <c:pt idx="310">
                  <c:v>8.6483958487438532E-7</c:v>
                </c:pt>
                <c:pt idx="311">
                  <c:v>8.3896822733028967E-7</c:v>
                </c:pt>
                <c:pt idx="312">
                  <c:v>8.176246193881365E-7</c:v>
                </c:pt>
                <c:pt idx="313">
                  <c:v>7.946269879982486E-7</c:v>
                </c:pt>
                <c:pt idx="314">
                  <c:v>7.715657902074292E-7</c:v>
                </c:pt>
                <c:pt idx="315">
                  <c:v>7.4917386095591141E-7</c:v>
                </c:pt>
                <c:pt idx="316">
                  <c:v>7.3011464911944562E-7</c:v>
                </c:pt>
                <c:pt idx="317">
                  <c:v>7.0957844317034923E-7</c:v>
                </c:pt>
                <c:pt idx="318">
                  <c:v>6.9089040445339127E-7</c:v>
                </c:pt>
                <c:pt idx="319">
                  <c:v>6.7145747340451969E-7</c:v>
                </c:pt>
                <c:pt idx="320">
                  <c:v>6.5137107047625169E-7</c:v>
                </c:pt>
                <c:pt idx="321">
                  <c:v>6.3538449191944225E-7</c:v>
                </c:pt>
                <c:pt idx="322">
                  <c:v>6.1751279629101369E-7</c:v>
                </c:pt>
                <c:pt idx="323">
                  <c:v>6.0014378448426662E-7</c:v>
                </c:pt>
                <c:pt idx="324">
                  <c:v>5.8380036467465578E-7</c:v>
                </c:pt>
                <c:pt idx="325">
                  <c:v>5.6581521008164059E-7</c:v>
                </c:pt>
                <c:pt idx="326">
                  <c:v>5.5192842616599352E-7</c:v>
                </c:pt>
                <c:pt idx="327">
                  <c:v>5.3443306504277898E-7</c:v>
                </c:pt>
                <c:pt idx="328">
                  <c:v>5.2083692464078271E-7</c:v>
                </c:pt>
                <c:pt idx="329">
                  <c:v>5.07586674203166E-7</c:v>
                </c:pt>
                <c:pt idx="330">
                  <c:v>4.9376381654682051E-7</c:v>
                </c:pt>
                <c:pt idx="331">
                  <c:v>4.8075964849538962E-7</c:v>
                </c:pt>
                <c:pt idx="332">
                  <c:v>4.6680732430901114E-7</c:v>
                </c:pt>
                <c:pt idx="333">
                  <c:v>4.5409499058395299E-7</c:v>
                </c:pt>
                <c:pt idx="334">
                  <c:v>4.4051090624525312E-7</c:v>
                </c:pt>
                <c:pt idx="335">
                  <c:v>4.2890925043060844E-7</c:v>
                </c:pt>
                <c:pt idx="336">
                  <c:v>4.1722897626758118E-7</c:v>
                </c:pt>
                <c:pt idx="337">
                  <c:v>4.0512040194139802E-7</c:v>
                </c:pt>
                <c:pt idx="338">
                  <c:v>3.9445081941760529E-7</c:v>
                </c:pt>
                <c:pt idx="339">
                  <c:v>5.3492515129752617E-7</c:v>
                </c:pt>
                <c:pt idx="340">
                  <c:v>3.7257315935280196E-7</c:v>
                </c:pt>
                <c:pt idx="341">
                  <c:v>3.6309478438704153E-7</c:v>
                </c:pt>
                <c:pt idx="342">
                  <c:v>3.5288188250894977E-7</c:v>
                </c:pt>
                <c:pt idx="343">
                  <c:v>3.4358809639366708E-7</c:v>
                </c:pt>
                <c:pt idx="344">
                  <c:v>3.3361668443663572E-7</c:v>
                </c:pt>
                <c:pt idx="345">
                  <c:v>3.2453146574371206E-7</c:v>
                </c:pt>
                <c:pt idx="346">
                  <c:v>3.1511310413015297E-7</c:v>
                </c:pt>
                <c:pt idx="347">
                  <c:v>3.0653178431737831E-7</c:v>
                </c:pt>
                <c:pt idx="348">
                  <c:v>2.9818415535643938E-7</c:v>
                </c:pt>
                <c:pt idx="349">
                  <c:v>2.8979701885323137E-7</c:v>
                </c:pt>
                <c:pt idx="350">
                  <c:v>2.8190511950987232E-7</c:v>
                </c:pt>
                <c:pt idx="351">
                  <c:v>2.7322046040080734E-7</c:v>
                </c:pt>
                <c:pt idx="352">
                  <c:v>2.662696484408283E-7</c:v>
                </c:pt>
                <c:pt idx="353">
                  <c:v>2.5949566726003855E-7</c:v>
                </c:pt>
                <c:pt idx="355">
                  <c:v>2.5711838252448208E-7</c:v>
                </c:pt>
                <c:pt idx="357">
                  <c:v>4.22</c:v>
                </c:pt>
                <c:pt idx="358">
                  <c:v>1.365</c:v>
                </c:pt>
                <c:pt idx="359">
                  <c:v>0.68600000000000005</c:v>
                </c:pt>
                <c:pt idx="360">
                  <c:v>0.16800000000000001</c:v>
                </c:pt>
                <c:pt idx="361">
                  <c:v>5.0999999999999997E-2</c:v>
                </c:pt>
                <c:pt idx="362">
                  <c:v>1.0999999999999999E-2</c:v>
                </c:pt>
                <c:pt idx="363">
                  <c:v>8.6193123872665002E-4</c:v>
                </c:pt>
                <c:pt idx="364">
                  <c:v>8.3537769831273337E-4</c:v>
                </c:pt>
                <c:pt idx="365">
                  <c:v>8.1412543452541117E-4</c:v>
                </c:pt>
                <c:pt idx="366">
                  <c:v>7.9268396066539053E-4</c:v>
                </c:pt>
                <c:pt idx="367">
                  <c:v>7.6967915227275766E-4</c:v>
                </c:pt>
                <c:pt idx="368">
                  <c:v>7.487188593737667E-4</c:v>
                </c:pt>
                <c:pt idx="369">
                  <c:v>7.2832936779778691E-4</c:v>
                </c:pt>
                <c:pt idx="370">
                  <c:v>7.0784337711959748E-4</c:v>
                </c:pt>
                <c:pt idx="371">
                  <c:v>6.8856702740007175E-4</c:v>
                </c:pt>
                <c:pt idx="372">
                  <c:v>6.6796879846778984E-4</c:v>
                </c:pt>
                <c:pt idx="373">
                  <c:v>6.5097546822278762E-4</c:v>
                </c:pt>
                <c:pt idx="374">
                  <c:v>6.3266523941234566E-4</c:v>
                </c:pt>
                <c:pt idx="375">
                  <c:v>6.14304400374877E-4</c:v>
                </c:pt>
                <c:pt idx="376">
                  <c:v>5.9647641882531641E-4</c:v>
                </c:pt>
                <c:pt idx="377">
                  <c:v>5.8130187655372316E-4</c:v>
                </c:pt>
                <c:pt idx="378">
                  <c:v>5.6651337927214954E-4</c:v>
                </c:pt>
                <c:pt idx="379">
                  <c:v>5.505788470124795E-4</c:v>
                </c:pt>
                <c:pt idx="380">
                  <c:v>5.3509251126082613E-4</c:v>
                </c:pt>
                <c:pt idx="381">
                  <c:v>5.1956337063893817E-4</c:v>
                </c:pt>
                <c:pt idx="382">
                  <c:v>5.0634551980409891E-4</c:v>
                </c:pt>
                <c:pt idx="383">
                  <c:v>4.9210335127804596E-4</c:v>
                </c:pt>
                <c:pt idx="384">
                  <c:v>4.7782181681124388E-4</c:v>
                </c:pt>
                <c:pt idx="385">
                  <c:v>4.6523751031444675E-4</c:v>
                </c:pt>
                <c:pt idx="386">
                  <c:v>4.5215160204156778E-4</c:v>
                </c:pt>
                <c:pt idx="387">
                  <c:v>4.3943376597165978E-4</c:v>
                </c:pt>
                <c:pt idx="388">
                  <c:v>4.2550432863715975E-4</c:v>
                </c:pt>
                <c:pt idx="389">
                  <c:v>4.1467936855849242E-4</c:v>
                </c:pt>
                <c:pt idx="390">
                  <c:v>4.0412979877040104E-4</c:v>
                </c:pt>
                <c:pt idx="391">
                  <c:v>3.93486305582595E-4</c:v>
                </c:pt>
                <c:pt idx="392">
                  <c:v>3.8312312814379719E-4</c:v>
                </c:pt>
                <c:pt idx="393">
                  <c:v>3.7268972487626789E-4</c:v>
                </c:pt>
                <c:pt idx="394">
                  <c:v>3.6220694254283345E-4</c:v>
                </c:pt>
                <c:pt idx="395">
                  <c:v>3.5201901332209632E-4</c:v>
                </c:pt>
                <c:pt idx="396">
                  <c:v>3.4306354210903388E-4</c:v>
                </c:pt>
                <c:pt idx="397">
                  <c:v>3.3402833984349503E-4</c:v>
                </c:pt>
                <c:pt idx="398">
                  <c:v>3.2463300064829609E-4</c:v>
                </c:pt>
                <c:pt idx="399">
                  <c:v>3.1521169234836449E-4</c:v>
                </c:pt>
                <c:pt idx="400">
                  <c:v>3.0747546224826585E-4</c:v>
                </c:pt>
                <c:pt idx="401">
                  <c:v>2.9745503342522728E-4</c:v>
                </c:pt>
                <c:pt idx="402">
                  <c:v>2.8988768652574962E-4</c:v>
                </c:pt>
                <c:pt idx="403">
                  <c:v>2.8147473632765226E-4</c:v>
                </c:pt>
                <c:pt idx="404">
                  <c:v>2.7380947360139472E-4</c:v>
                </c:pt>
                <c:pt idx="405">
                  <c:v>2.6659820317318032E-4</c:v>
                </c:pt>
                <c:pt idx="406">
                  <c:v>2.5886114668389413E-4</c:v>
                </c:pt>
                <c:pt idx="407">
                  <c:v>2.5158006305280809E-4</c:v>
                </c:pt>
                <c:pt idx="408">
                  <c:v>2.4450377716569413E-4</c:v>
                </c:pt>
                <c:pt idx="409">
                  <c:v>2.3675334853272981E-4</c:v>
                </c:pt>
                <c:pt idx="410">
                  <c:v>2.3073027103651236E-4</c:v>
                </c:pt>
                <c:pt idx="411">
                  <c:v>2.2486042247137549E-4</c:v>
                </c:pt>
                <c:pt idx="412">
                  <c:v>2.1974579000603789E-4</c:v>
                </c:pt>
                <c:pt idx="413">
                  <c:v>2.1278015502657502E-4</c:v>
                </c:pt>
                <c:pt idx="414">
                  <c:v>2.067952085653905E-4</c:v>
                </c:pt>
                <c:pt idx="415">
                  <c:v>2.0097860291652832E-4</c:v>
                </c:pt>
                <c:pt idx="416">
                  <c:v>1.9586564587516071E-4</c:v>
                </c:pt>
                <c:pt idx="417">
                  <c:v>1.9000639724262098E-4</c:v>
                </c:pt>
                <c:pt idx="418">
                  <c:v>1.8483204670041476E-4</c:v>
                </c:pt>
                <c:pt idx="419">
                  <c:v>1.7996415862106579E-4</c:v>
                </c:pt>
                <c:pt idx="420">
                  <c:v>1.7458059712106323E-4</c:v>
                </c:pt>
                <c:pt idx="421">
                  <c:v>1.6982632978858718E-4</c:v>
                </c:pt>
                <c:pt idx="422">
                  <c:v>1.6504956152578928E-4</c:v>
                </c:pt>
                <c:pt idx="423">
                  <c:v>1.6040715119832971E-4</c:v>
                </c:pt>
                <c:pt idx="424">
                  <c:v>1.5661435587830381E-4</c:v>
                </c:pt>
                <c:pt idx="425">
                  <c:v>1.5164989928706724E-4</c:v>
                </c:pt>
                <c:pt idx="426">
                  <c:v>1.4765592340381292E-4</c:v>
                </c:pt>
                <c:pt idx="427">
                  <c:v>1.436348824367086E-4</c:v>
                </c:pt>
                <c:pt idx="428">
                  <c:v>1.4010965628582421E-4</c:v>
                </c:pt>
                <c:pt idx="429">
                  <c:v>1.3591832753937535E-4</c:v>
                </c:pt>
                <c:pt idx="430">
                  <c:v>1.3209530225153634E-4</c:v>
                </c:pt>
                <c:pt idx="431">
                  <c:v>1.2837980861609512E-4</c:v>
                </c:pt>
                <c:pt idx="432">
                  <c:v>1.2476882205032032E-4</c:v>
                </c:pt>
                <c:pt idx="433">
                  <c:v>1.2148280822114055E-4</c:v>
                </c:pt>
                <c:pt idx="434">
                  <c:v>1.1795720550328001E-4</c:v>
                </c:pt>
                <c:pt idx="435">
                  <c:v>1.1474493507917606E-4</c:v>
                </c:pt>
                <c:pt idx="436">
                  <c:v>1.1182578888520036E-4</c:v>
                </c:pt>
                <c:pt idx="437">
                  <c:v>1.0848056161126629E-4</c:v>
                </c:pt>
                <c:pt idx="438">
                  <c:v>1.0562352874204485E-4</c:v>
                </c:pt>
                <c:pt idx="439">
                  <c:v>1.054292885579049E-4</c:v>
                </c:pt>
                <c:pt idx="453" formatCode="0.E+00">
                  <c:v>2.5711838252448208E-7</c:v>
                </c:pt>
              </c:numCache>
            </c:numRef>
          </c:val>
          <c:smooth val="0"/>
        </c:ser>
        <c:ser>
          <c:idx val="2"/>
          <c:order val="2"/>
          <c:tx>
            <c:strRef>
              <c:f>浮遊塵!$J$233</c:f>
              <c:strCache>
                <c:ptCount val="1"/>
                <c:pt idx="0">
                  <c:v>K-40</c:v>
                </c:pt>
              </c:strCache>
            </c:strRef>
          </c:tx>
          <c:spPr>
            <a:ln w="0">
              <a:solidFill>
                <a:srgbClr val="00B050"/>
              </a:solidFill>
              <a:prstDash val="solid"/>
            </a:ln>
          </c:spPr>
          <c:marker>
            <c:symbol val="square"/>
            <c:size val="4"/>
            <c:spPr>
              <a:solidFill>
                <a:schemeClr val="bg1"/>
              </a:solidFill>
              <a:ln>
                <a:solidFill>
                  <a:srgbClr val="00B050"/>
                </a:solidFill>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浮遊塵!$L$235:$L$722</c:f>
              <c:numCache>
                <c:formatCode>0.000</c:formatCode>
                <c:ptCount val="488"/>
                <c:pt idx="0">
                  <c:v>0.37037037037037035</c:v>
                </c:pt>
                <c:pt idx="1">
                  <c:v>0.37037037037037035</c:v>
                </c:pt>
                <c:pt idx="2">
                  <c:v>0.37037037037037035</c:v>
                </c:pt>
                <c:pt idx="3">
                  <c:v>0.18518518518518517</c:v>
                </c:pt>
                <c:pt idx="4">
                  <c:v>0.18518518518518517</c:v>
                </c:pt>
                <c:pt idx="5">
                  <c:v>0.18518518518518517</c:v>
                </c:pt>
                <c:pt idx="6">
                  <c:v>0.37037037037037035</c:v>
                </c:pt>
                <c:pt idx="7">
                  <c:v>0.37037037037037035</c:v>
                </c:pt>
                <c:pt idx="8">
                  <c:v>0.37037037037037035</c:v>
                </c:pt>
                <c:pt idx="9">
                  <c:v>0.37037037037037035</c:v>
                </c:pt>
                <c:pt idx="10">
                  <c:v>0.37037037037037035</c:v>
                </c:pt>
                <c:pt idx="11">
                  <c:v>0.37037037037037035</c:v>
                </c:pt>
                <c:pt idx="12">
                  <c:v>0.37037037037037035</c:v>
                </c:pt>
                <c:pt idx="13">
                  <c:v>0.18518518518518517</c:v>
                </c:pt>
                <c:pt idx="14">
                  <c:v>0.18518518518518517</c:v>
                </c:pt>
                <c:pt idx="15">
                  <c:v>0.37037037037037035</c:v>
                </c:pt>
                <c:pt idx="16">
                  <c:v>0.18518518518518517</c:v>
                </c:pt>
                <c:pt idx="17">
                  <c:v>0.37037037037037035</c:v>
                </c:pt>
                <c:pt idx="18">
                  <c:v>0.37037037037037035</c:v>
                </c:pt>
                <c:pt idx="19">
                  <c:v>0.37037037037037035</c:v>
                </c:pt>
                <c:pt idx="20">
                  <c:v>0.37037037037037035</c:v>
                </c:pt>
                <c:pt idx="21">
                  <c:v>0.37037037037037035</c:v>
                </c:pt>
                <c:pt idx="22">
                  <c:v>0.37037037037037035</c:v>
                </c:pt>
                <c:pt idx="23">
                  <c:v>0.37037037037037035</c:v>
                </c:pt>
                <c:pt idx="24">
                  <c:v>0.37037037037037035</c:v>
                </c:pt>
                <c:pt idx="25">
                  <c:v>0.37037037037037035</c:v>
                </c:pt>
                <c:pt idx="26">
                  <c:v>0.37037037037037035</c:v>
                </c:pt>
                <c:pt idx="27">
                  <c:v>0.37037037037037035</c:v>
                </c:pt>
                <c:pt idx="28">
                  <c:v>0.37037037037037035</c:v>
                </c:pt>
                <c:pt idx="29">
                  <c:v>0.37037037037037035</c:v>
                </c:pt>
                <c:pt idx="30">
                  <c:v>0.37037037037037035</c:v>
                </c:pt>
                <c:pt idx="31">
                  <c:v>0.37037037037037035</c:v>
                </c:pt>
                <c:pt idx="32">
                  <c:v>0.37037037037037035</c:v>
                </c:pt>
                <c:pt idx="33">
                  <c:v>0.37037037037037035</c:v>
                </c:pt>
                <c:pt idx="34">
                  <c:v>0.37037037037037035</c:v>
                </c:pt>
                <c:pt idx="35">
                  <c:v>0.18518518518518517</c:v>
                </c:pt>
                <c:pt idx="36">
                  <c:v>0.18518518518518517</c:v>
                </c:pt>
                <c:pt idx="37">
                  <c:v>0.18518518518518517</c:v>
                </c:pt>
                <c:pt idx="38">
                  <c:v>0.18518518518518517</c:v>
                </c:pt>
                <c:pt idx="39">
                  <c:v>0.37037037037037035</c:v>
                </c:pt>
                <c:pt idx="40">
                  <c:v>0.18518518518518517</c:v>
                </c:pt>
                <c:pt idx="41">
                  <c:v>0.18518518518518517</c:v>
                </c:pt>
                <c:pt idx="42">
                  <c:v>0.37037037037037035</c:v>
                </c:pt>
                <c:pt idx="43">
                  <c:v>0.37037037037037035</c:v>
                </c:pt>
                <c:pt idx="44">
                  <c:v>0.37037037037037035</c:v>
                </c:pt>
                <c:pt idx="45">
                  <c:v>0.18518518518518517</c:v>
                </c:pt>
                <c:pt idx="46">
                  <c:v>0.37037037037037035</c:v>
                </c:pt>
                <c:pt idx="47">
                  <c:v>0.37037037037037035</c:v>
                </c:pt>
                <c:pt idx="48">
                  <c:v>0.18518518518518517</c:v>
                </c:pt>
                <c:pt idx="49">
                  <c:v>0.18518518518518517</c:v>
                </c:pt>
                <c:pt idx="50">
                  <c:v>0.37037037037037035</c:v>
                </c:pt>
                <c:pt idx="51">
                  <c:v>0.37037037037037035</c:v>
                </c:pt>
                <c:pt idx="52">
                  <c:v>0.37037037037037035</c:v>
                </c:pt>
                <c:pt idx="53">
                  <c:v>0.37037037037037035</c:v>
                </c:pt>
                <c:pt idx="55">
                  <c:v>0.27407407407407408</c:v>
                </c:pt>
                <c:pt idx="56">
                  <c:v>0.28888888888888886</c:v>
                </c:pt>
                <c:pt idx="57">
                  <c:v>0.27407407407407408</c:v>
                </c:pt>
                <c:pt idx="58">
                  <c:v>0.27777777777777779</c:v>
                </c:pt>
                <c:pt idx="59">
                  <c:v>0.25185185185185183</c:v>
                </c:pt>
                <c:pt idx="60">
                  <c:v>0.28148148148148144</c:v>
                </c:pt>
                <c:pt idx="61">
                  <c:v>0.28148148148148144</c:v>
                </c:pt>
                <c:pt idx="62">
                  <c:v>0.20370370370370369</c:v>
                </c:pt>
                <c:pt idx="63">
                  <c:v>0.21851851851851853</c:v>
                </c:pt>
                <c:pt idx="64">
                  <c:v>0.21481481481481479</c:v>
                </c:pt>
                <c:pt idx="65">
                  <c:v>0.35925925925925928</c:v>
                </c:pt>
                <c:pt idx="66">
                  <c:v>0.25925925925925924</c:v>
                </c:pt>
                <c:pt idx="67">
                  <c:v>0.24444444444444444</c:v>
                </c:pt>
                <c:pt idx="68">
                  <c:v>0.25185185185185183</c:v>
                </c:pt>
                <c:pt idx="69">
                  <c:v>0.28518518518518521</c:v>
                </c:pt>
                <c:pt idx="70">
                  <c:v>0.24444444444444444</c:v>
                </c:pt>
                <c:pt idx="71">
                  <c:v>0.34074074074074073</c:v>
                </c:pt>
                <c:pt idx="72">
                  <c:v>0.3</c:v>
                </c:pt>
                <c:pt idx="73">
                  <c:v>0.31481481481481488</c:v>
                </c:pt>
                <c:pt idx="74">
                  <c:v>0.26666666666666666</c:v>
                </c:pt>
                <c:pt idx="75">
                  <c:v>0.15925925925925927</c:v>
                </c:pt>
                <c:pt idx="76">
                  <c:v>0.15925925925925927</c:v>
                </c:pt>
                <c:pt idx="77">
                  <c:v>0.15185185185185185</c:v>
                </c:pt>
                <c:pt idx="78">
                  <c:v>0.15925925925925927</c:v>
                </c:pt>
                <c:pt idx="79">
                  <c:v>0.13</c:v>
                </c:pt>
                <c:pt idx="80">
                  <c:v>0.16</c:v>
                </c:pt>
                <c:pt idx="81">
                  <c:v>0.15</c:v>
                </c:pt>
                <c:pt idx="82">
                  <c:v>0.17</c:v>
                </c:pt>
                <c:pt idx="83">
                  <c:v>0.12</c:v>
                </c:pt>
                <c:pt idx="84">
                  <c:v>0.16</c:v>
                </c:pt>
                <c:pt idx="85">
                  <c:v>0.16</c:v>
                </c:pt>
                <c:pt idx="86">
                  <c:v>0.15</c:v>
                </c:pt>
                <c:pt idx="87">
                  <c:v>0.15</c:v>
                </c:pt>
                <c:pt idx="88">
                  <c:v>0.28000000000000003</c:v>
                </c:pt>
                <c:pt idx="89">
                  <c:v>0.34</c:v>
                </c:pt>
                <c:pt idx="90">
                  <c:v>0.28000000000000003</c:v>
                </c:pt>
                <c:pt idx="91">
                  <c:v>0.18</c:v>
                </c:pt>
                <c:pt idx="92">
                  <c:v>0.16</c:v>
                </c:pt>
                <c:pt idx="93">
                  <c:v>0.16</c:v>
                </c:pt>
                <c:pt idx="94">
                  <c:v>0.2</c:v>
                </c:pt>
                <c:pt idx="95">
                  <c:v>0.15</c:v>
                </c:pt>
                <c:pt idx="96">
                  <c:v>0.15</c:v>
                </c:pt>
                <c:pt idx="97">
                  <c:v>0.17</c:v>
                </c:pt>
                <c:pt idx="98">
                  <c:v>0.2</c:v>
                </c:pt>
                <c:pt idx="99">
                  <c:v>0.16</c:v>
                </c:pt>
                <c:pt idx="100">
                  <c:v>0.16</c:v>
                </c:pt>
                <c:pt idx="101">
                  <c:v>0.19</c:v>
                </c:pt>
                <c:pt idx="102">
                  <c:v>0.17</c:v>
                </c:pt>
                <c:pt idx="103">
                  <c:v>0.14000000000000001</c:v>
                </c:pt>
                <c:pt idx="104">
                  <c:v>0.17</c:v>
                </c:pt>
                <c:pt idx="105">
                  <c:v>0.16</c:v>
                </c:pt>
                <c:pt idx="106">
                  <c:v>0.14000000000000001</c:v>
                </c:pt>
                <c:pt idx="107">
                  <c:v>0.18</c:v>
                </c:pt>
                <c:pt idx="108">
                  <c:v>0.16</c:v>
                </c:pt>
                <c:pt idx="109">
                  <c:v>0.12</c:v>
                </c:pt>
                <c:pt idx="110">
                  <c:v>0.19</c:v>
                </c:pt>
                <c:pt idx="111">
                  <c:v>0.17</c:v>
                </c:pt>
                <c:pt idx="112">
                  <c:v>0.17</c:v>
                </c:pt>
                <c:pt idx="113">
                  <c:v>0.19</c:v>
                </c:pt>
                <c:pt idx="114">
                  <c:v>0.32</c:v>
                </c:pt>
                <c:pt idx="115">
                  <c:v>0.2</c:v>
                </c:pt>
                <c:pt idx="116">
                  <c:v>0.14000000000000001</c:v>
                </c:pt>
                <c:pt idx="117">
                  <c:v>0.14000000000000001</c:v>
                </c:pt>
                <c:pt idx="118">
                  <c:v>0.12</c:v>
                </c:pt>
                <c:pt idx="119">
                  <c:v>0.26</c:v>
                </c:pt>
                <c:pt idx="120">
                  <c:v>0.23</c:v>
                </c:pt>
                <c:pt idx="121">
                  <c:v>0.2</c:v>
                </c:pt>
                <c:pt idx="122">
                  <c:v>0.22</c:v>
                </c:pt>
                <c:pt idx="123">
                  <c:v>0.25</c:v>
                </c:pt>
                <c:pt idx="124">
                  <c:v>0.14000000000000001</c:v>
                </c:pt>
                <c:pt idx="125">
                  <c:v>0.25</c:v>
                </c:pt>
                <c:pt idx="126">
                  <c:v>0.22</c:v>
                </c:pt>
                <c:pt idx="127">
                  <c:v>0.18</c:v>
                </c:pt>
                <c:pt idx="128">
                  <c:v>0.24</c:v>
                </c:pt>
                <c:pt idx="129">
                  <c:v>0.25</c:v>
                </c:pt>
                <c:pt idx="130">
                  <c:v>0.24</c:v>
                </c:pt>
                <c:pt idx="131">
                  <c:v>0.25</c:v>
                </c:pt>
                <c:pt idx="132">
                  <c:v>0.25</c:v>
                </c:pt>
                <c:pt idx="133">
                  <c:v>0.28000000000000003</c:v>
                </c:pt>
                <c:pt idx="134">
                  <c:v>0.14000000000000001</c:v>
                </c:pt>
                <c:pt idx="135">
                  <c:v>0.18</c:v>
                </c:pt>
                <c:pt idx="136">
                  <c:v>0.12</c:v>
                </c:pt>
                <c:pt idx="137">
                  <c:v>0.14000000000000001</c:v>
                </c:pt>
                <c:pt idx="138">
                  <c:v>0.16</c:v>
                </c:pt>
                <c:pt idx="139">
                  <c:v>0.14000000000000001</c:v>
                </c:pt>
                <c:pt idx="140">
                  <c:v>0.16</c:v>
                </c:pt>
                <c:pt idx="141">
                  <c:v>0.18</c:v>
                </c:pt>
                <c:pt idx="142">
                  <c:v>0.16</c:v>
                </c:pt>
                <c:pt idx="143">
                  <c:v>0.17</c:v>
                </c:pt>
                <c:pt idx="144">
                  <c:v>0.31</c:v>
                </c:pt>
                <c:pt idx="145">
                  <c:v>0.27</c:v>
                </c:pt>
                <c:pt idx="146">
                  <c:v>0.16</c:v>
                </c:pt>
                <c:pt idx="147">
                  <c:v>0.19</c:v>
                </c:pt>
                <c:pt idx="148">
                  <c:v>0.17</c:v>
                </c:pt>
                <c:pt idx="149">
                  <c:v>0.18</c:v>
                </c:pt>
                <c:pt idx="150">
                  <c:v>0.17</c:v>
                </c:pt>
                <c:pt idx="151">
                  <c:v>0.21</c:v>
                </c:pt>
                <c:pt idx="152">
                  <c:v>0.17</c:v>
                </c:pt>
                <c:pt idx="153">
                  <c:v>0.2</c:v>
                </c:pt>
                <c:pt idx="154">
                  <c:v>0.17</c:v>
                </c:pt>
                <c:pt idx="155">
                  <c:v>0.22</c:v>
                </c:pt>
                <c:pt idx="156">
                  <c:v>0.17</c:v>
                </c:pt>
                <c:pt idx="157">
                  <c:v>0.17</c:v>
                </c:pt>
                <c:pt idx="158">
                  <c:v>0.18</c:v>
                </c:pt>
                <c:pt idx="159">
                  <c:v>0.17</c:v>
                </c:pt>
                <c:pt idx="160">
                  <c:v>0.17</c:v>
                </c:pt>
                <c:pt idx="161">
                  <c:v>0.13</c:v>
                </c:pt>
                <c:pt idx="162">
                  <c:v>0.12</c:v>
                </c:pt>
                <c:pt idx="163">
                  <c:v>7.0000000000000007E-2</c:v>
                </c:pt>
                <c:pt idx="164">
                  <c:v>0.14000000000000001</c:v>
                </c:pt>
                <c:pt idx="165">
                  <c:v>0.23</c:v>
                </c:pt>
                <c:pt idx="166">
                  <c:v>0.23</c:v>
                </c:pt>
                <c:pt idx="167">
                  <c:v>0.22</c:v>
                </c:pt>
                <c:pt idx="168">
                  <c:v>0.22</c:v>
                </c:pt>
                <c:pt idx="169">
                  <c:v>1.6500000000000001E-2</c:v>
                </c:pt>
                <c:pt idx="170">
                  <c:v>1.6500000000000001E-2</c:v>
                </c:pt>
                <c:pt idx="171">
                  <c:v>1.6500000000000001E-2</c:v>
                </c:pt>
                <c:pt idx="172">
                  <c:v>1.6500000000000001E-2</c:v>
                </c:pt>
                <c:pt idx="173">
                  <c:v>1.6500000000000001E-2</c:v>
                </c:pt>
                <c:pt idx="174">
                  <c:v>1.6500000000000001E-2</c:v>
                </c:pt>
                <c:pt idx="175">
                  <c:v>1.6500000000000001E-2</c:v>
                </c:pt>
                <c:pt idx="176">
                  <c:v>1.6500000000000001E-2</c:v>
                </c:pt>
                <c:pt idx="177">
                  <c:v>1.6500000000000001E-2</c:v>
                </c:pt>
                <c:pt idx="178">
                  <c:v>1.6500000000000001E-2</c:v>
                </c:pt>
                <c:pt idx="179">
                  <c:v>1.6500000000000001E-2</c:v>
                </c:pt>
                <c:pt idx="180">
                  <c:v>1.6500000000000001E-2</c:v>
                </c:pt>
                <c:pt idx="181">
                  <c:v>1.6500000000000001E-2</c:v>
                </c:pt>
                <c:pt idx="182">
                  <c:v>1.6500000000000001E-2</c:v>
                </c:pt>
                <c:pt idx="183">
                  <c:v>1.6500000000000001E-2</c:v>
                </c:pt>
                <c:pt idx="184">
                  <c:v>1.6500000000000001E-2</c:v>
                </c:pt>
                <c:pt idx="185">
                  <c:v>1.6500000000000001E-2</c:v>
                </c:pt>
                <c:pt idx="186">
                  <c:v>1.6500000000000001E-2</c:v>
                </c:pt>
                <c:pt idx="187">
                  <c:v>1.6500000000000001E-2</c:v>
                </c:pt>
                <c:pt idx="188">
                  <c:v>1.6500000000000001E-2</c:v>
                </c:pt>
                <c:pt idx="189">
                  <c:v>1.6500000000000001E-2</c:v>
                </c:pt>
                <c:pt idx="190">
                  <c:v>1.6500000000000001E-2</c:v>
                </c:pt>
                <c:pt idx="191">
                  <c:v>1.6500000000000001E-2</c:v>
                </c:pt>
                <c:pt idx="192">
                  <c:v>1.6500000000000001E-2</c:v>
                </c:pt>
                <c:pt idx="193">
                  <c:v>1.6500000000000001E-2</c:v>
                </c:pt>
                <c:pt idx="194">
                  <c:v>1.6500000000000001E-2</c:v>
                </c:pt>
                <c:pt idx="195">
                  <c:v>1.6500000000000001E-2</c:v>
                </c:pt>
                <c:pt idx="196">
                  <c:v>1.6500000000000001E-2</c:v>
                </c:pt>
                <c:pt idx="197">
                  <c:v>1.6500000000000001E-2</c:v>
                </c:pt>
                <c:pt idx="198">
                  <c:v>1.6500000000000001E-2</c:v>
                </c:pt>
                <c:pt idx="199">
                  <c:v>1.6500000000000001E-2</c:v>
                </c:pt>
                <c:pt idx="200">
                  <c:v>1.6500000000000001E-2</c:v>
                </c:pt>
                <c:pt idx="201">
                  <c:v>1.6500000000000001E-2</c:v>
                </c:pt>
                <c:pt idx="202">
                  <c:v>1.6500000000000001E-2</c:v>
                </c:pt>
                <c:pt idx="203">
                  <c:v>1.6500000000000001E-2</c:v>
                </c:pt>
                <c:pt idx="204">
                  <c:v>1.6500000000000001E-2</c:v>
                </c:pt>
                <c:pt idx="205">
                  <c:v>1.6500000000000001E-2</c:v>
                </c:pt>
                <c:pt idx="206">
                  <c:v>1.6500000000000001E-2</c:v>
                </c:pt>
                <c:pt idx="207">
                  <c:v>1.6500000000000001E-2</c:v>
                </c:pt>
                <c:pt idx="208">
                  <c:v>1.6500000000000001E-2</c:v>
                </c:pt>
                <c:pt idx="210">
                  <c:v>1.6500000000000001E-2</c:v>
                </c:pt>
                <c:pt idx="211">
                  <c:v>1.6500000000000001E-2</c:v>
                </c:pt>
                <c:pt idx="212">
                  <c:v>1.6500000000000001E-2</c:v>
                </c:pt>
                <c:pt idx="213">
                  <c:v>1.6500000000000001E-2</c:v>
                </c:pt>
                <c:pt idx="214">
                  <c:v>1.6500000000000001E-2</c:v>
                </c:pt>
                <c:pt idx="215">
                  <c:v>1.6500000000000001E-2</c:v>
                </c:pt>
                <c:pt idx="216">
                  <c:v>1.6500000000000001E-2</c:v>
                </c:pt>
                <c:pt idx="217">
                  <c:v>1.6500000000000001E-2</c:v>
                </c:pt>
                <c:pt idx="218">
                  <c:v>1.6500000000000001E-2</c:v>
                </c:pt>
                <c:pt idx="219">
                  <c:v>1.6500000000000001E-2</c:v>
                </c:pt>
                <c:pt idx="220">
                  <c:v>1.6500000000000001E-2</c:v>
                </c:pt>
                <c:pt idx="221">
                  <c:v>1.6500000000000001E-2</c:v>
                </c:pt>
                <c:pt idx="222">
                  <c:v>1.6500000000000001E-2</c:v>
                </c:pt>
                <c:pt idx="223">
                  <c:v>1.6500000000000001E-2</c:v>
                </c:pt>
                <c:pt idx="224">
                  <c:v>1.6500000000000001E-2</c:v>
                </c:pt>
                <c:pt idx="225">
                  <c:v>1.6500000000000001E-2</c:v>
                </c:pt>
                <c:pt idx="226">
                  <c:v>1.6500000000000001E-2</c:v>
                </c:pt>
                <c:pt idx="227">
                  <c:v>1.6500000000000001E-2</c:v>
                </c:pt>
                <c:pt idx="228">
                  <c:v>1.6500000000000001E-2</c:v>
                </c:pt>
                <c:pt idx="229">
                  <c:v>1.6500000000000001E-2</c:v>
                </c:pt>
                <c:pt idx="230">
                  <c:v>1.6500000000000001E-2</c:v>
                </c:pt>
                <c:pt idx="231">
                  <c:v>1.6500000000000001E-2</c:v>
                </c:pt>
                <c:pt idx="232">
                  <c:v>1.6500000000000001E-2</c:v>
                </c:pt>
                <c:pt idx="233">
                  <c:v>1.6500000000000001E-2</c:v>
                </c:pt>
                <c:pt idx="234">
                  <c:v>1.6500000000000001E-2</c:v>
                </c:pt>
                <c:pt idx="235">
                  <c:v>1.6500000000000001E-2</c:v>
                </c:pt>
                <c:pt idx="236">
                  <c:v>1.6500000000000001E-2</c:v>
                </c:pt>
                <c:pt idx="237">
                  <c:v>1.6500000000000001E-2</c:v>
                </c:pt>
                <c:pt idx="238">
                  <c:v>1.6500000000000001E-2</c:v>
                </c:pt>
                <c:pt idx="239">
                  <c:v>1.6500000000000001E-2</c:v>
                </c:pt>
                <c:pt idx="240">
                  <c:v>1.6500000000000001E-2</c:v>
                </c:pt>
                <c:pt idx="241">
                  <c:v>1.6500000000000001E-2</c:v>
                </c:pt>
                <c:pt idx="242">
                  <c:v>1.6500000000000001E-2</c:v>
                </c:pt>
                <c:pt idx="243">
                  <c:v>1.6500000000000001E-2</c:v>
                </c:pt>
                <c:pt idx="244">
                  <c:v>1.6500000000000001E-2</c:v>
                </c:pt>
                <c:pt idx="245">
                  <c:v>1.6500000000000001E-2</c:v>
                </c:pt>
                <c:pt idx="246">
                  <c:v>1.6500000000000001E-2</c:v>
                </c:pt>
                <c:pt idx="247">
                  <c:v>1.6500000000000001E-2</c:v>
                </c:pt>
                <c:pt idx="248">
                  <c:v>1.6500000000000001E-2</c:v>
                </c:pt>
                <c:pt idx="249">
                  <c:v>1.6500000000000001E-2</c:v>
                </c:pt>
                <c:pt idx="250">
                  <c:v>1.6500000000000001E-2</c:v>
                </c:pt>
                <c:pt idx="251">
                  <c:v>1.6500000000000001E-2</c:v>
                </c:pt>
                <c:pt idx="252">
                  <c:v>1.6500000000000001E-2</c:v>
                </c:pt>
                <c:pt idx="253">
                  <c:v>1.6500000000000001E-2</c:v>
                </c:pt>
                <c:pt idx="254">
                  <c:v>1.6500000000000001E-2</c:v>
                </c:pt>
                <c:pt idx="255">
                  <c:v>1.6500000000000001E-2</c:v>
                </c:pt>
                <c:pt idx="256">
                  <c:v>1.6500000000000001E-2</c:v>
                </c:pt>
                <c:pt idx="257">
                  <c:v>1.6500000000000001E-2</c:v>
                </c:pt>
                <c:pt idx="258">
                  <c:v>1.6500000000000001E-2</c:v>
                </c:pt>
                <c:pt idx="259">
                  <c:v>1.6500000000000001E-2</c:v>
                </c:pt>
                <c:pt idx="260">
                  <c:v>1.6500000000000001E-2</c:v>
                </c:pt>
                <c:pt idx="261">
                  <c:v>1.6500000000000001E-2</c:v>
                </c:pt>
                <c:pt idx="262">
                  <c:v>1.6500000000000001E-2</c:v>
                </c:pt>
                <c:pt idx="263">
                  <c:v>1.6500000000000001E-2</c:v>
                </c:pt>
                <c:pt idx="264">
                  <c:v>1.6500000000000001E-2</c:v>
                </c:pt>
                <c:pt idx="265">
                  <c:v>1.6500000000000001E-2</c:v>
                </c:pt>
                <c:pt idx="266">
                  <c:v>1.6500000000000001E-2</c:v>
                </c:pt>
                <c:pt idx="267">
                  <c:v>1.6500000000000001E-2</c:v>
                </c:pt>
                <c:pt idx="268">
                  <c:v>1.6500000000000001E-2</c:v>
                </c:pt>
                <c:pt idx="269">
                  <c:v>1.6500000000000001E-2</c:v>
                </c:pt>
                <c:pt idx="270">
                  <c:v>1.6500000000000001E-2</c:v>
                </c:pt>
                <c:pt idx="271">
                  <c:v>1.6500000000000001E-2</c:v>
                </c:pt>
                <c:pt idx="272">
                  <c:v>1.6500000000000001E-2</c:v>
                </c:pt>
                <c:pt idx="273">
                  <c:v>1.6500000000000001E-2</c:v>
                </c:pt>
                <c:pt idx="274">
                  <c:v>1.6500000000000001E-2</c:v>
                </c:pt>
                <c:pt idx="275">
                  <c:v>1.6500000000000001E-2</c:v>
                </c:pt>
                <c:pt idx="276">
                  <c:v>1.6500000000000001E-2</c:v>
                </c:pt>
                <c:pt idx="277">
                  <c:v>1.6500000000000001E-2</c:v>
                </c:pt>
                <c:pt idx="278">
                  <c:v>1.6500000000000001E-2</c:v>
                </c:pt>
                <c:pt idx="279">
                  <c:v>1.6500000000000001E-2</c:v>
                </c:pt>
                <c:pt idx="280">
                  <c:v>1.6500000000000001E-2</c:v>
                </c:pt>
                <c:pt idx="281">
                  <c:v>1.6500000000000001E-2</c:v>
                </c:pt>
                <c:pt idx="282">
                  <c:v>1.6500000000000001E-2</c:v>
                </c:pt>
                <c:pt idx="283">
                  <c:v>1.6500000000000001E-2</c:v>
                </c:pt>
                <c:pt idx="284">
                  <c:v>1.6500000000000001E-2</c:v>
                </c:pt>
                <c:pt idx="285">
                  <c:v>1.6500000000000001E-2</c:v>
                </c:pt>
                <c:pt idx="286">
                  <c:v>1.6500000000000001E-2</c:v>
                </c:pt>
                <c:pt idx="287">
                  <c:v>1.6500000000000001E-2</c:v>
                </c:pt>
                <c:pt idx="288">
                  <c:v>1.6500000000000001E-2</c:v>
                </c:pt>
                <c:pt idx="289">
                  <c:v>1.6500000000000001E-2</c:v>
                </c:pt>
                <c:pt idx="290">
                  <c:v>1.6500000000000001E-2</c:v>
                </c:pt>
                <c:pt idx="291">
                  <c:v>1.6500000000000001E-2</c:v>
                </c:pt>
                <c:pt idx="292">
                  <c:v>1.6500000000000001E-2</c:v>
                </c:pt>
                <c:pt idx="293">
                  <c:v>1.6500000000000001E-2</c:v>
                </c:pt>
                <c:pt idx="294">
                  <c:v>1.6500000000000001E-2</c:v>
                </c:pt>
                <c:pt idx="295">
                  <c:v>1.6500000000000001E-2</c:v>
                </c:pt>
                <c:pt idx="296">
                  <c:v>1.6500000000000001E-2</c:v>
                </c:pt>
                <c:pt idx="297">
                  <c:v>1.6500000000000001E-2</c:v>
                </c:pt>
                <c:pt idx="298">
                  <c:v>1.6500000000000001E-2</c:v>
                </c:pt>
                <c:pt idx="299">
                  <c:v>1.6500000000000001E-2</c:v>
                </c:pt>
                <c:pt idx="300">
                  <c:v>1.6500000000000001E-2</c:v>
                </c:pt>
                <c:pt idx="301">
                  <c:v>1.6500000000000001E-2</c:v>
                </c:pt>
                <c:pt idx="302">
                  <c:v>1.6500000000000001E-2</c:v>
                </c:pt>
                <c:pt idx="303">
                  <c:v>1.6500000000000001E-2</c:v>
                </c:pt>
                <c:pt idx="304">
                  <c:v>1.6500000000000001E-2</c:v>
                </c:pt>
                <c:pt idx="305">
                  <c:v>1.6500000000000001E-2</c:v>
                </c:pt>
                <c:pt idx="306">
                  <c:v>1.6500000000000001E-2</c:v>
                </c:pt>
                <c:pt idx="307">
                  <c:v>1.6500000000000001E-2</c:v>
                </c:pt>
                <c:pt idx="308">
                  <c:v>1.6500000000000001E-2</c:v>
                </c:pt>
                <c:pt idx="309">
                  <c:v>1.6500000000000001E-2</c:v>
                </c:pt>
                <c:pt idx="310">
                  <c:v>1.6500000000000001E-2</c:v>
                </c:pt>
                <c:pt idx="311">
                  <c:v>1.6500000000000001E-2</c:v>
                </c:pt>
                <c:pt idx="312">
                  <c:v>1.6500000000000001E-2</c:v>
                </c:pt>
                <c:pt idx="313">
                  <c:v>1.6500000000000001E-2</c:v>
                </c:pt>
                <c:pt idx="314">
                  <c:v>1.6500000000000001E-2</c:v>
                </c:pt>
                <c:pt idx="315">
                  <c:v>1.6500000000000001E-2</c:v>
                </c:pt>
                <c:pt idx="316">
                  <c:v>1.6500000000000001E-2</c:v>
                </c:pt>
                <c:pt idx="317">
                  <c:v>1.6500000000000001E-2</c:v>
                </c:pt>
                <c:pt idx="318">
                  <c:v>1.6500000000000001E-2</c:v>
                </c:pt>
                <c:pt idx="319">
                  <c:v>1.6500000000000001E-2</c:v>
                </c:pt>
                <c:pt idx="320">
                  <c:v>1.6500000000000001E-2</c:v>
                </c:pt>
                <c:pt idx="321">
                  <c:v>1.6500000000000001E-2</c:v>
                </c:pt>
                <c:pt idx="322">
                  <c:v>1.6500000000000001E-2</c:v>
                </c:pt>
                <c:pt idx="323">
                  <c:v>1.6500000000000001E-2</c:v>
                </c:pt>
                <c:pt idx="324">
                  <c:v>1.6500000000000001E-2</c:v>
                </c:pt>
                <c:pt idx="325">
                  <c:v>1.6500000000000001E-2</c:v>
                </c:pt>
                <c:pt idx="326">
                  <c:v>1.6500000000000001E-2</c:v>
                </c:pt>
                <c:pt idx="327">
                  <c:v>1.6500000000000001E-2</c:v>
                </c:pt>
                <c:pt idx="328">
                  <c:v>1.6500000000000001E-2</c:v>
                </c:pt>
                <c:pt idx="329">
                  <c:v>1.6500000000000001E-2</c:v>
                </c:pt>
                <c:pt idx="330">
                  <c:v>1.6500000000000001E-2</c:v>
                </c:pt>
                <c:pt idx="331">
                  <c:v>1.6500000000000001E-2</c:v>
                </c:pt>
                <c:pt idx="332">
                  <c:v>1.6500000000000001E-2</c:v>
                </c:pt>
                <c:pt idx="333">
                  <c:v>1.6500000000000001E-2</c:v>
                </c:pt>
                <c:pt idx="334">
                  <c:v>1.6500000000000001E-2</c:v>
                </c:pt>
                <c:pt idx="335">
                  <c:v>1.6500000000000001E-2</c:v>
                </c:pt>
                <c:pt idx="336">
                  <c:v>1.6500000000000001E-2</c:v>
                </c:pt>
                <c:pt idx="337">
                  <c:v>1.6500000000000001E-2</c:v>
                </c:pt>
                <c:pt idx="338">
                  <c:v>1.6500000000000001E-2</c:v>
                </c:pt>
                <c:pt idx="339">
                  <c:v>1.6500000000000001E-2</c:v>
                </c:pt>
                <c:pt idx="340">
                  <c:v>1.6500000000000001E-2</c:v>
                </c:pt>
                <c:pt idx="341">
                  <c:v>1.6500000000000001E-2</c:v>
                </c:pt>
                <c:pt idx="342">
                  <c:v>1.6500000000000001E-2</c:v>
                </c:pt>
                <c:pt idx="343">
                  <c:v>1.6500000000000001E-2</c:v>
                </c:pt>
                <c:pt idx="344">
                  <c:v>1.6500000000000001E-2</c:v>
                </c:pt>
                <c:pt idx="345">
                  <c:v>1.6500000000000001E-2</c:v>
                </c:pt>
                <c:pt idx="346">
                  <c:v>1.6500000000000001E-2</c:v>
                </c:pt>
                <c:pt idx="347">
                  <c:v>1.6500000000000001E-2</c:v>
                </c:pt>
                <c:pt idx="348">
                  <c:v>1.6500000000000001E-2</c:v>
                </c:pt>
                <c:pt idx="349">
                  <c:v>1.6500000000000001E-2</c:v>
                </c:pt>
                <c:pt idx="350">
                  <c:v>1.6500000000000001E-2</c:v>
                </c:pt>
                <c:pt idx="351">
                  <c:v>1.6500000000000001E-2</c:v>
                </c:pt>
                <c:pt idx="352">
                  <c:v>1.6500000000000001E-2</c:v>
                </c:pt>
                <c:pt idx="353">
                  <c:v>1.6500000000000001E-2</c:v>
                </c:pt>
                <c:pt idx="355">
                  <c:v>1.6500000000000001E-2</c:v>
                </c:pt>
                <c:pt idx="357">
                  <c:v>1.6500000000000001E-2</c:v>
                </c:pt>
                <c:pt idx="358">
                  <c:v>1.6500000000000001E-2</c:v>
                </c:pt>
                <c:pt idx="359">
                  <c:v>1.6500000000000001E-2</c:v>
                </c:pt>
                <c:pt idx="360">
                  <c:v>1.6500000000000001E-2</c:v>
                </c:pt>
                <c:pt idx="365">
                  <c:v>1.6500000000000001E-2</c:v>
                </c:pt>
                <c:pt idx="366">
                  <c:v>1.6500000000000001E-2</c:v>
                </c:pt>
                <c:pt idx="367">
                  <c:v>1.6500000000000001E-2</c:v>
                </c:pt>
                <c:pt idx="368">
                  <c:v>1.6500000000000001E-2</c:v>
                </c:pt>
                <c:pt idx="369">
                  <c:v>1.6500000000000001E-2</c:v>
                </c:pt>
                <c:pt idx="370" formatCode="&quot;(&quot;0.000&quot;)&quot;">
                  <c:v>5.8000000000000003E-2</c:v>
                </c:pt>
                <c:pt idx="371">
                  <c:v>1.6500000000000001E-2</c:v>
                </c:pt>
                <c:pt idx="372">
                  <c:v>1.6500000000000001E-2</c:v>
                </c:pt>
                <c:pt idx="373">
                  <c:v>1.6500000000000001E-2</c:v>
                </c:pt>
                <c:pt idx="374">
                  <c:v>1.6500000000000001E-2</c:v>
                </c:pt>
                <c:pt idx="375">
                  <c:v>1.6500000000000001E-2</c:v>
                </c:pt>
                <c:pt idx="376">
                  <c:v>1.6500000000000001E-2</c:v>
                </c:pt>
                <c:pt idx="377">
                  <c:v>1.6500000000000001E-2</c:v>
                </c:pt>
                <c:pt idx="378">
                  <c:v>1.6500000000000001E-2</c:v>
                </c:pt>
                <c:pt idx="379">
                  <c:v>1.6500000000000001E-2</c:v>
                </c:pt>
                <c:pt idx="380">
                  <c:v>1.6500000000000001E-2</c:v>
                </c:pt>
                <c:pt idx="381">
                  <c:v>1.6500000000000001E-2</c:v>
                </c:pt>
                <c:pt idx="382">
                  <c:v>1.6500000000000001E-2</c:v>
                </c:pt>
                <c:pt idx="383">
                  <c:v>1.6500000000000001E-2</c:v>
                </c:pt>
                <c:pt idx="384">
                  <c:v>1.6500000000000001E-2</c:v>
                </c:pt>
                <c:pt idx="385">
                  <c:v>1.6500000000000001E-2</c:v>
                </c:pt>
                <c:pt idx="386">
                  <c:v>1.6500000000000001E-2</c:v>
                </c:pt>
                <c:pt idx="387">
                  <c:v>1.6500000000000001E-2</c:v>
                </c:pt>
                <c:pt idx="388">
                  <c:v>1.6500000000000001E-2</c:v>
                </c:pt>
                <c:pt idx="389">
                  <c:v>1.6500000000000001E-2</c:v>
                </c:pt>
                <c:pt idx="390">
                  <c:v>1.6500000000000001E-2</c:v>
                </c:pt>
                <c:pt idx="391">
                  <c:v>1.6500000000000001E-2</c:v>
                </c:pt>
                <c:pt idx="392">
                  <c:v>1.6500000000000001E-2</c:v>
                </c:pt>
                <c:pt idx="393">
                  <c:v>1.6500000000000001E-2</c:v>
                </c:pt>
                <c:pt idx="394">
                  <c:v>1.6500000000000001E-2</c:v>
                </c:pt>
                <c:pt idx="395">
                  <c:v>1.6500000000000001E-2</c:v>
                </c:pt>
                <c:pt idx="396">
                  <c:v>1.6500000000000001E-2</c:v>
                </c:pt>
                <c:pt idx="397">
                  <c:v>1.6500000000000001E-2</c:v>
                </c:pt>
                <c:pt idx="398">
                  <c:v>1.6500000000000001E-2</c:v>
                </c:pt>
                <c:pt idx="399">
                  <c:v>1.6500000000000001E-2</c:v>
                </c:pt>
                <c:pt idx="400">
                  <c:v>1.6500000000000001E-2</c:v>
                </c:pt>
                <c:pt idx="401">
                  <c:v>1.6500000000000001E-2</c:v>
                </c:pt>
                <c:pt idx="402">
                  <c:v>1.6500000000000001E-2</c:v>
                </c:pt>
                <c:pt idx="403">
                  <c:v>1.6500000000000001E-2</c:v>
                </c:pt>
                <c:pt idx="404">
                  <c:v>1.6500000000000001E-2</c:v>
                </c:pt>
                <c:pt idx="405">
                  <c:v>1.6500000000000001E-2</c:v>
                </c:pt>
                <c:pt idx="406">
                  <c:v>1.6500000000000001E-2</c:v>
                </c:pt>
                <c:pt idx="407">
                  <c:v>1.6500000000000001E-2</c:v>
                </c:pt>
                <c:pt idx="408">
                  <c:v>1.6500000000000001E-2</c:v>
                </c:pt>
                <c:pt idx="409">
                  <c:v>1.6500000000000001E-2</c:v>
                </c:pt>
                <c:pt idx="410">
                  <c:v>1.6500000000000001E-2</c:v>
                </c:pt>
                <c:pt idx="411">
                  <c:v>1.6500000000000001E-2</c:v>
                </c:pt>
                <c:pt idx="412">
                  <c:v>1.6500000000000001E-2</c:v>
                </c:pt>
                <c:pt idx="413">
                  <c:v>1.6500000000000001E-2</c:v>
                </c:pt>
                <c:pt idx="414">
                  <c:v>1.6500000000000001E-2</c:v>
                </c:pt>
                <c:pt idx="415">
                  <c:v>1.6500000000000001E-2</c:v>
                </c:pt>
                <c:pt idx="416">
                  <c:v>1.6500000000000001E-2</c:v>
                </c:pt>
                <c:pt idx="417">
                  <c:v>1.6500000000000001E-2</c:v>
                </c:pt>
                <c:pt idx="418">
                  <c:v>1.6500000000000001E-2</c:v>
                </c:pt>
                <c:pt idx="419">
                  <c:v>1.6500000000000001E-2</c:v>
                </c:pt>
                <c:pt idx="420">
                  <c:v>1.6500000000000001E-2</c:v>
                </c:pt>
                <c:pt idx="421">
                  <c:v>1.6500000000000001E-2</c:v>
                </c:pt>
                <c:pt idx="422">
                  <c:v>1.6500000000000001E-2</c:v>
                </c:pt>
                <c:pt idx="423">
                  <c:v>1.6500000000000001E-2</c:v>
                </c:pt>
                <c:pt idx="424">
                  <c:v>1.6500000000000001E-2</c:v>
                </c:pt>
                <c:pt idx="425">
                  <c:v>1.6500000000000001E-2</c:v>
                </c:pt>
                <c:pt idx="426">
                  <c:v>1.6500000000000001E-2</c:v>
                </c:pt>
                <c:pt idx="427">
                  <c:v>1.6500000000000001E-2</c:v>
                </c:pt>
                <c:pt idx="428">
                  <c:v>1.6500000000000001E-2</c:v>
                </c:pt>
                <c:pt idx="429">
                  <c:v>1.6500000000000001E-2</c:v>
                </c:pt>
                <c:pt idx="430">
                  <c:v>1.6500000000000001E-2</c:v>
                </c:pt>
                <c:pt idx="431">
                  <c:v>1.6500000000000001E-2</c:v>
                </c:pt>
                <c:pt idx="432">
                  <c:v>1.6500000000000001E-2</c:v>
                </c:pt>
                <c:pt idx="433">
                  <c:v>1.6500000000000001E-2</c:v>
                </c:pt>
                <c:pt idx="434">
                  <c:v>1.6500000000000001E-2</c:v>
                </c:pt>
                <c:pt idx="435">
                  <c:v>1.6500000000000001E-2</c:v>
                </c:pt>
                <c:pt idx="436">
                  <c:v>1.6500000000000001E-2</c:v>
                </c:pt>
                <c:pt idx="437">
                  <c:v>1.6500000000000001E-2</c:v>
                </c:pt>
                <c:pt idx="438">
                  <c:v>1.6500000000000001E-2</c:v>
                </c:pt>
                <c:pt idx="439">
                  <c:v>1.6500000000000001E-2</c:v>
                </c:pt>
                <c:pt idx="453">
                  <c:v>1.6500000000000001E-2</c:v>
                </c:pt>
              </c:numCache>
            </c:numRef>
          </c:val>
          <c:smooth val="0"/>
        </c:ser>
        <c:ser>
          <c:idx val="3"/>
          <c:order val="3"/>
          <c:tx>
            <c:strRef>
              <c:f>浮遊塵!$D$233</c:f>
              <c:strCache>
                <c:ptCount val="1"/>
                <c:pt idx="0">
                  <c:v>Be-7</c:v>
                </c:pt>
              </c:strCache>
            </c:strRef>
          </c:tx>
          <c:spPr>
            <a:ln w="0">
              <a:solidFill>
                <a:srgbClr val="0066FF"/>
              </a:solidFill>
              <a:prstDash val="sysDash"/>
            </a:ln>
          </c:spPr>
          <c:marker>
            <c:symbol val="circle"/>
            <c:size val="4"/>
            <c:spPr>
              <a:solidFill>
                <a:schemeClr val="bg1"/>
              </a:solidFill>
              <a:ln w="0">
                <a:solidFill>
                  <a:srgbClr val="0066FF"/>
                </a:solidFill>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浮遊塵!$F$235:$F$722</c:f>
              <c:numCache>
                <c:formatCode>0.00_);[Red]\(0.00\)</c:formatCode>
                <c:ptCount val="488"/>
                <c:pt idx="0">
                  <c:v>2.592592592592593</c:v>
                </c:pt>
                <c:pt idx="1">
                  <c:v>2.592592592592593</c:v>
                </c:pt>
                <c:pt idx="2">
                  <c:v>2.592592592592593</c:v>
                </c:pt>
                <c:pt idx="3">
                  <c:v>2.592592592592593</c:v>
                </c:pt>
                <c:pt idx="4">
                  <c:v>2.9629629629629628</c:v>
                </c:pt>
                <c:pt idx="5">
                  <c:v>3.333333333333333</c:v>
                </c:pt>
                <c:pt idx="6">
                  <c:v>4.0740740740740735</c:v>
                </c:pt>
                <c:pt idx="7">
                  <c:v>2.9629629629629628</c:v>
                </c:pt>
                <c:pt idx="8">
                  <c:v>2.592592592592593</c:v>
                </c:pt>
                <c:pt idx="9">
                  <c:v>1.8518518518518519</c:v>
                </c:pt>
                <c:pt idx="10">
                  <c:v>1.1111111111111112</c:v>
                </c:pt>
                <c:pt idx="11">
                  <c:v>2.592592592592593</c:v>
                </c:pt>
                <c:pt idx="12">
                  <c:v>5.5555555555555554</c:v>
                </c:pt>
                <c:pt idx="13">
                  <c:v>2.9629629629629628</c:v>
                </c:pt>
                <c:pt idx="14">
                  <c:v>2.592592592592593</c:v>
                </c:pt>
                <c:pt idx="15">
                  <c:v>2.2222222222222223</c:v>
                </c:pt>
                <c:pt idx="16">
                  <c:v>2.592592592592593</c:v>
                </c:pt>
                <c:pt idx="17">
                  <c:v>2.9629629629629628</c:v>
                </c:pt>
                <c:pt idx="18">
                  <c:v>3.333333333333333</c:v>
                </c:pt>
                <c:pt idx="19">
                  <c:v>2.9629629629629628</c:v>
                </c:pt>
                <c:pt idx="20">
                  <c:v>1.1111111111111112</c:v>
                </c:pt>
                <c:pt idx="21">
                  <c:v>1.1111111111111112</c:v>
                </c:pt>
                <c:pt idx="22">
                  <c:v>1.1111111111111112</c:v>
                </c:pt>
                <c:pt idx="23">
                  <c:v>1.8518518518518519</c:v>
                </c:pt>
                <c:pt idx="24">
                  <c:v>2.9629629629629628</c:v>
                </c:pt>
                <c:pt idx="25">
                  <c:v>2.592592592592593</c:v>
                </c:pt>
                <c:pt idx="26">
                  <c:v>2.9629629629629628</c:v>
                </c:pt>
                <c:pt idx="27">
                  <c:v>1.8518518518518519</c:v>
                </c:pt>
                <c:pt idx="28">
                  <c:v>2.2222222222222223</c:v>
                </c:pt>
                <c:pt idx="29">
                  <c:v>2.592592592592593</c:v>
                </c:pt>
                <c:pt idx="30">
                  <c:v>2.592592592592593</c:v>
                </c:pt>
                <c:pt idx="31">
                  <c:v>2.2222222222222223</c:v>
                </c:pt>
                <c:pt idx="32">
                  <c:v>1.4814814814814814</c:v>
                </c:pt>
                <c:pt idx="33">
                  <c:v>0.7407407407407407</c:v>
                </c:pt>
                <c:pt idx="34">
                  <c:v>1.4814814814814814</c:v>
                </c:pt>
                <c:pt idx="35">
                  <c:v>2.2222222222222223</c:v>
                </c:pt>
                <c:pt idx="36">
                  <c:v>3.333333333333333</c:v>
                </c:pt>
                <c:pt idx="37">
                  <c:v>3.7037037037037037</c:v>
                </c:pt>
                <c:pt idx="38">
                  <c:v>2.592592592592593</c:v>
                </c:pt>
                <c:pt idx="39">
                  <c:v>2.9629629629629628</c:v>
                </c:pt>
                <c:pt idx="40">
                  <c:v>2.9629629629629628</c:v>
                </c:pt>
                <c:pt idx="41">
                  <c:v>4.0740740740740735</c:v>
                </c:pt>
                <c:pt idx="42">
                  <c:v>2.9629629629629628</c:v>
                </c:pt>
                <c:pt idx="43">
                  <c:v>3.7037037037037037</c:v>
                </c:pt>
                <c:pt idx="44">
                  <c:v>2.9629629629629628</c:v>
                </c:pt>
                <c:pt idx="45">
                  <c:v>1.8518518518518519</c:v>
                </c:pt>
                <c:pt idx="46">
                  <c:v>2.592592592592593</c:v>
                </c:pt>
                <c:pt idx="47">
                  <c:v>3.333333333333333</c:v>
                </c:pt>
                <c:pt idx="48">
                  <c:v>3.7037037037037037</c:v>
                </c:pt>
                <c:pt idx="49">
                  <c:v>2.592592592592593</c:v>
                </c:pt>
                <c:pt idx="50">
                  <c:v>2.592592592592593</c:v>
                </c:pt>
                <c:pt idx="51">
                  <c:v>2.9629629629629628</c:v>
                </c:pt>
                <c:pt idx="52">
                  <c:v>3.333333333333333</c:v>
                </c:pt>
                <c:pt idx="53">
                  <c:v>3.333333333333333</c:v>
                </c:pt>
                <c:pt idx="55">
                  <c:v>3.6444444444444444</c:v>
                </c:pt>
                <c:pt idx="56">
                  <c:v>3.333333333333333</c:v>
                </c:pt>
                <c:pt idx="57">
                  <c:v>2.088888888888889</c:v>
                </c:pt>
                <c:pt idx="58">
                  <c:v>1.0037037037037038</c:v>
                </c:pt>
                <c:pt idx="59">
                  <c:v>1.8481481481481483</c:v>
                </c:pt>
                <c:pt idx="60">
                  <c:v>2.3888888888888888</c:v>
                </c:pt>
                <c:pt idx="61">
                  <c:v>3.8148148148148149</c:v>
                </c:pt>
                <c:pt idx="62">
                  <c:v>2.7777777777777777</c:v>
                </c:pt>
                <c:pt idx="63">
                  <c:v>2.7407407407407405</c:v>
                </c:pt>
                <c:pt idx="64">
                  <c:v>2.5555555555555558</c:v>
                </c:pt>
                <c:pt idx="65">
                  <c:v>3.2222222222222219</c:v>
                </c:pt>
                <c:pt idx="66">
                  <c:v>3.1111111111111112</c:v>
                </c:pt>
                <c:pt idx="67">
                  <c:v>4.1111111111111116</c:v>
                </c:pt>
                <c:pt idx="68">
                  <c:v>4.1111111111111116</c:v>
                </c:pt>
                <c:pt idx="69">
                  <c:v>3.1481481481481484</c:v>
                </c:pt>
                <c:pt idx="70">
                  <c:v>1.5481481481481481</c:v>
                </c:pt>
                <c:pt idx="71">
                  <c:v>1.462962962962963</c:v>
                </c:pt>
                <c:pt idx="72">
                  <c:v>1.9481481481481482</c:v>
                </c:pt>
                <c:pt idx="73">
                  <c:v>2.925925925925926</c:v>
                </c:pt>
                <c:pt idx="74">
                  <c:v>4.7037037037037042</c:v>
                </c:pt>
                <c:pt idx="75">
                  <c:v>2.6925925925925926</c:v>
                </c:pt>
                <c:pt idx="76">
                  <c:v>3.092592592592593</c:v>
                </c:pt>
                <c:pt idx="77">
                  <c:v>2.7777777777777777</c:v>
                </c:pt>
                <c:pt idx="78">
                  <c:v>4.1481481481481479</c:v>
                </c:pt>
                <c:pt idx="79">
                  <c:v>2.98</c:v>
                </c:pt>
                <c:pt idx="80">
                  <c:v>3.2</c:v>
                </c:pt>
                <c:pt idx="81">
                  <c:v>1.98</c:v>
                </c:pt>
                <c:pt idx="82">
                  <c:v>0.89</c:v>
                </c:pt>
                <c:pt idx="83">
                  <c:v>1.5</c:v>
                </c:pt>
                <c:pt idx="84">
                  <c:v>2.08</c:v>
                </c:pt>
                <c:pt idx="85">
                  <c:v>3.58</c:v>
                </c:pt>
                <c:pt idx="86">
                  <c:v>2.7</c:v>
                </c:pt>
                <c:pt idx="87">
                  <c:v>2.65</c:v>
                </c:pt>
                <c:pt idx="88">
                  <c:v>2.67</c:v>
                </c:pt>
                <c:pt idx="89">
                  <c:v>2.92</c:v>
                </c:pt>
                <c:pt idx="90">
                  <c:v>2.71</c:v>
                </c:pt>
                <c:pt idx="91">
                  <c:v>3.13</c:v>
                </c:pt>
                <c:pt idx="92">
                  <c:v>2.84</c:v>
                </c:pt>
                <c:pt idx="93">
                  <c:v>2.1</c:v>
                </c:pt>
                <c:pt idx="94">
                  <c:v>1.06</c:v>
                </c:pt>
                <c:pt idx="95">
                  <c:v>1.63</c:v>
                </c:pt>
                <c:pt idx="96">
                  <c:v>1.75</c:v>
                </c:pt>
                <c:pt idx="97">
                  <c:v>3.08</c:v>
                </c:pt>
                <c:pt idx="98">
                  <c:v>3.06</c:v>
                </c:pt>
                <c:pt idx="99">
                  <c:v>2.92</c:v>
                </c:pt>
                <c:pt idx="100">
                  <c:v>2.08</c:v>
                </c:pt>
                <c:pt idx="101">
                  <c:v>2.81</c:v>
                </c:pt>
                <c:pt idx="102">
                  <c:v>3.5</c:v>
                </c:pt>
                <c:pt idx="103">
                  <c:v>2.73</c:v>
                </c:pt>
                <c:pt idx="104">
                  <c:v>2.23</c:v>
                </c:pt>
                <c:pt idx="105">
                  <c:v>2.13</c:v>
                </c:pt>
                <c:pt idx="106">
                  <c:v>1.04</c:v>
                </c:pt>
                <c:pt idx="107">
                  <c:v>1.64</c:v>
                </c:pt>
                <c:pt idx="108">
                  <c:v>2.08</c:v>
                </c:pt>
                <c:pt idx="109">
                  <c:v>1.21</c:v>
                </c:pt>
                <c:pt idx="110">
                  <c:v>2.93</c:v>
                </c:pt>
                <c:pt idx="111">
                  <c:v>2.36</c:v>
                </c:pt>
                <c:pt idx="112">
                  <c:v>2.1800000000000002</c:v>
                </c:pt>
                <c:pt idx="113">
                  <c:v>2.33</c:v>
                </c:pt>
                <c:pt idx="114">
                  <c:v>3.92</c:v>
                </c:pt>
                <c:pt idx="115">
                  <c:v>4.12</c:v>
                </c:pt>
                <c:pt idx="116">
                  <c:v>4.09</c:v>
                </c:pt>
                <c:pt idx="117">
                  <c:v>2.21</c:v>
                </c:pt>
                <c:pt idx="118">
                  <c:v>1.56</c:v>
                </c:pt>
                <c:pt idx="119">
                  <c:v>1.44</c:v>
                </c:pt>
                <c:pt idx="120">
                  <c:v>2.73</c:v>
                </c:pt>
                <c:pt idx="121">
                  <c:v>2.99</c:v>
                </c:pt>
                <c:pt idx="122">
                  <c:v>3.89</c:v>
                </c:pt>
                <c:pt idx="123">
                  <c:v>3.92</c:v>
                </c:pt>
                <c:pt idx="124">
                  <c:v>1.52</c:v>
                </c:pt>
                <c:pt idx="125">
                  <c:v>3.04</c:v>
                </c:pt>
                <c:pt idx="126">
                  <c:v>4.1399999999999997</c:v>
                </c:pt>
                <c:pt idx="127">
                  <c:v>3.08</c:v>
                </c:pt>
                <c:pt idx="128">
                  <c:v>2.87</c:v>
                </c:pt>
                <c:pt idx="129">
                  <c:v>1.95</c:v>
                </c:pt>
                <c:pt idx="130">
                  <c:v>2.64</c:v>
                </c:pt>
                <c:pt idx="131">
                  <c:v>1.74</c:v>
                </c:pt>
                <c:pt idx="132">
                  <c:v>3.13</c:v>
                </c:pt>
                <c:pt idx="133">
                  <c:v>4.46</c:v>
                </c:pt>
                <c:pt idx="134">
                  <c:v>4.5</c:v>
                </c:pt>
                <c:pt idx="135">
                  <c:v>3.43</c:v>
                </c:pt>
                <c:pt idx="136">
                  <c:v>3.27</c:v>
                </c:pt>
                <c:pt idx="137">
                  <c:v>3.27</c:v>
                </c:pt>
                <c:pt idx="138">
                  <c:v>4.7</c:v>
                </c:pt>
                <c:pt idx="139">
                  <c:v>4.97</c:v>
                </c:pt>
                <c:pt idx="140">
                  <c:v>4.9000000000000004</c:v>
                </c:pt>
                <c:pt idx="141">
                  <c:v>2.0499999999999998</c:v>
                </c:pt>
                <c:pt idx="142">
                  <c:v>2.08</c:v>
                </c:pt>
                <c:pt idx="143">
                  <c:v>2.34</c:v>
                </c:pt>
                <c:pt idx="144">
                  <c:v>4.37</c:v>
                </c:pt>
                <c:pt idx="145">
                  <c:v>5.28</c:v>
                </c:pt>
                <c:pt idx="146">
                  <c:v>3.78</c:v>
                </c:pt>
                <c:pt idx="147">
                  <c:v>3.41</c:v>
                </c:pt>
                <c:pt idx="148">
                  <c:v>3.34</c:v>
                </c:pt>
                <c:pt idx="149">
                  <c:v>3.33</c:v>
                </c:pt>
                <c:pt idx="150">
                  <c:v>3.46</c:v>
                </c:pt>
                <c:pt idx="151">
                  <c:v>4.72</c:v>
                </c:pt>
                <c:pt idx="152">
                  <c:v>3.57</c:v>
                </c:pt>
                <c:pt idx="153">
                  <c:v>2.33</c:v>
                </c:pt>
                <c:pt idx="154">
                  <c:v>1.41</c:v>
                </c:pt>
                <c:pt idx="155">
                  <c:v>2.16</c:v>
                </c:pt>
                <c:pt idx="156">
                  <c:v>2.42</c:v>
                </c:pt>
                <c:pt idx="157">
                  <c:v>4.01</c:v>
                </c:pt>
                <c:pt idx="158">
                  <c:v>5.37</c:v>
                </c:pt>
                <c:pt idx="159">
                  <c:v>3.98</c:v>
                </c:pt>
                <c:pt idx="160">
                  <c:v>2.93</c:v>
                </c:pt>
                <c:pt idx="161">
                  <c:v>3.74</c:v>
                </c:pt>
                <c:pt idx="162">
                  <c:v>3.64</c:v>
                </c:pt>
                <c:pt idx="163">
                  <c:v>4.8899999999999997</c:v>
                </c:pt>
                <c:pt idx="164">
                  <c:v>3.91</c:v>
                </c:pt>
                <c:pt idx="165">
                  <c:v>1.49</c:v>
                </c:pt>
                <c:pt idx="166">
                  <c:v>2.0099999999999998</c:v>
                </c:pt>
                <c:pt idx="167">
                  <c:v>2.3199999999999998</c:v>
                </c:pt>
                <c:pt idx="168">
                  <c:v>1.41</c:v>
                </c:pt>
                <c:pt idx="169">
                  <c:v>3.86</c:v>
                </c:pt>
                <c:pt idx="170">
                  <c:v>4.5199999999999996</c:v>
                </c:pt>
                <c:pt idx="171">
                  <c:v>3.65</c:v>
                </c:pt>
                <c:pt idx="172">
                  <c:v>3.58</c:v>
                </c:pt>
                <c:pt idx="173">
                  <c:v>4.2699999999999996</c:v>
                </c:pt>
                <c:pt idx="174">
                  <c:v>4.74</c:v>
                </c:pt>
                <c:pt idx="175">
                  <c:v>4.5999999999999996</c:v>
                </c:pt>
                <c:pt idx="176">
                  <c:v>3.64</c:v>
                </c:pt>
                <c:pt idx="177">
                  <c:v>1.4</c:v>
                </c:pt>
                <c:pt idx="178">
                  <c:v>1.53</c:v>
                </c:pt>
                <c:pt idx="179">
                  <c:v>2.38</c:v>
                </c:pt>
                <c:pt idx="180">
                  <c:v>4.43</c:v>
                </c:pt>
                <c:pt idx="181">
                  <c:v>4.66</c:v>
                </c:pt>
                <c:pt idx="182">
                  <c:v>4.18</c:v>
                </c:pt>
                <c:pt idx="183">
                  <c:v>3.97</c:v>
                </c:pt>
                <c:pt idx="184">
                  <c:v>4.28</c:v>
                </c:pt>
                <c:pt idx="185">
                  <c:v>4.13</c:v>
                </c:pt>
                <c:pt idx="186">
                  <c:v>5.24</c:v>
                </c:pt>
                <c:pt idx="187">
                  <c:v>4.59</c:v>
                </c:pt>
                <c:pt idx="188">
                  <c:v>3.61</c:v>
                </c:pt>
                <c:pt idx="189">
                  <c:v>2.31</c:v>
                </c:pt>
                <c:pt idx="190">
                  <c:v>2.04</c:v>
                </c:pt>
                <c:pt idx="191">
                  <c:v>2.2999999999999998</c:v>
                </c:pt>
                <c:pt idx="192">
                  <c:v>3.71</c:v>
                </c:pt>
                <c:pt idx="193">
                  <c:v>4.55</c:v>
                </c:pt>
                <c:pt idx="194">
                  <c:v>4.1500000000000004</c:v>
                </c:pt>
                <c:pt idx="195">
                  <c:v>3.94</c:v>
                </c:pt>
                <c:pt idx="196">
                  <c:v>3.08</c:v>
                </c:pt>
                <c:pt idx="197">
                  <c:v>4.71</c:v>
                </c:pt>
                <c:pt idx="198">
                  <c:v>4.7</c:v>
                </c:pt>
                <c:pt idx="199">
                  <c:v>4.67</c:v>
                </c:pt>
                <c:pt idx="200">
                  <c:v>3.81</c:v>
                </c:pt>
                <c:pt idx="201">
                  <c:v>2.2000000000000002</c:v>
                </c:pt>
                <c:pt idx="202">
                  <c:v>1.51</c:v>
                </c:pt>
                <c:pt idx="203">
                  <c:v>1.35</c:v>
                </c:pt>
                <c:pt idx="204">
                  <c:v>3.09</c:v>
                </c:pt>
                <c:pt idx="205">
                  <c:v>4.5999999999999996</c:v>
                </c:pt>
                <c:pt idx="206">
                  <c:v>4.09</c:v>
                </c:pt>
                <c:pt idx="207">
                  <c:v>4.43</c:v>
                </c:pt>
                <c:pt idx="208">
                  <c:v>3.21</c:v>
                </c:pt>
                <c:pt idx="210">
                  <c:v>4.8600000000000003</c:v>
                </c:pt>
                <c:pt idx="211">
                  <c:v>5.0599999999999996</c:v>
                </c:pt>
                <c:pt idx="212">
                  <c:v>4.82</c:v>
                </c:pt>
                <c:pt idx="213">
                  <c:v>3.62</c:v>
                </c:pt>
                <c:pt idx="214">
                  <c:v>1.39</c:v>
                </c:pt>
                <c:pt idx="215">
                  <c:v>2.17</c:v>
                </c:pt>
                <c:pt idx="216">
                  <c:v>3.27</c:v>
                </c:pt>
                <c:pt idx="217">
                  <c:v>4.76</c:v>
                </c:pt>
                <c:pt idx="218">
                  <c:v>4.2</c:v>
                </c:pt>
                <c:pt idx="219">
                  <c:v>3.05</c:v>
                </c:pt>
                <c:pt idx="220">
                  <c:v>2.86</c:v>
                </c:pt>
                <c:pt idx="221">
                  <c:v>3.12</c:v>
                </c:pt>
                <c:pt idx="222">
                  <c:v>4.09</c:v>
                </c:pt>
                <c:pt idx="223">
                  <c:v>3.47</c:v>
                </c:pt>
                <c:pt idx="224">
                  <c:v>1.8</c:v>
                </c:pt>
                <c:pt idx="225">
                  <c:v>2.89</c:v>
                </c:pt>
                <c:pt idx="226">
                  <c:v>1.74</c:v>
                </c:pt>
                <c:pt idx="227">
                  <c:v>3.01</c:v>
                </c:pt>
                <c:pt idx="228">
                  <c:v>2.0099999999999998</c:v>
                </c:pt>
                <c:pt idx="229">
                  <c:v>3.94</c:v>
                </c:pt>
                <c:pt idx="230">
                  <c:v>3.71</c:v>
                </c:pt>
                <c:pt idx="231">
                  <c:v>2.63</c:v>
                </c:pt>
                <c:pt idx="232">
                  <c:v>2.5299999999999998</c:v>
                </c:pt>
                <c:pt idx="233">
                  <c:v>3.14</c:v>
                </c:pt>
                <c:pt idx="234">
                  <c:v>3.24</c:v>
                </c:pt>
                <c:pt idx="235">
                  <c:v>4.3600000000000003</c:v>
                </c:pt>
                <c:pt idx="236">
                  <c:v>2.68</c:v>
                </c:pt>
                <c:pt idx="237">
                  <c:v>2.09</c:v>
                </c:pt>
                <c:pt idx="238">
                  <c:v>1.54</c:v>
                </c:pt>
                <c:pt idx="239">
                  <c:v>2.2000000000000002</c:v>
                </c:pt>
                <c:pt idx="240">
                  <c:v>2.86</c:v>
                </c:pt>
                <c:pt idx="241">
                  <c:v>4.1399999999999997</c:v>
                </c:pt>
                <c:pt idx="242">
                  <c:v>3.39</c:v>
                </c:pt>
                <c:pt idx="243">
                  <c:v>2.88</c:v>
                </c:pt>
                <c:pt idx="244">
                  <c:v>2.38</c:v>
                </c:pt>
                <c:pt idx="245">
                  <c:v>3.04</c:v>
                </c:pt>
                <c:pt idx="246">
                  <c:v>3.71</c:v>
                </c:pt>
                <c:pt idx="247">
                  <c:v>4.3499999999999996</c:v>
                </c:pt>
                <c:pt idx="248">
                  <c:v>2.87</c:v>
                </c:pt>
                <c:pt idx="249">
                  <c:v>1.48</c:v>
                </c:pt>
                <c:pt idx="250">
                  <c:v>1.49</c:v>
                </c:pt>
                <c:pt idx="251">
                  <c:v>1.26</c:v>
                </c:pt>
                <c:pt idx="252">
                  <c:v>3.03</c:v>
                </c:pt>
                <c:pt idx="253">
                  <c:v>3.62</c:v>
                </c:pt>
                <c:pt idx="254">
                  <c:v>2.97</c:v>
                </c:pt>
                <c:pt idx="255">
                  <c:v>3.14</c:v>
                </c:pt>
                <c:pt idx="256">
                  <c:v>2.75</c:v>
                </c:pt>
                <c:pt idx="257">
                  <c:v>3.42</c:v>
                </c:pt>
                <c:pt idx="258">
                  <c:v>3.97</c:v>
                </c:pt>
                <c:pt idx="259">
                  <c:v>3.66</c:v>
                </c:pt>
                <c:pt idx="260">
                  <c:v>3.94</c:v>
                </c:pt>
                <c:pt idx="261">
                  <c:v>2.2400000000000002</c:v>
                </c:pt>
                <c:pt idx="262">
                  <c:v>1.1000000000000001</c:v>
                </c:pt>
                <c:pt idx="263">
                  <c:v>1.88</c:v>
                </c:pt>
                <c:pt idx="264">
                  <c:v>2.85</c:v>
                </c:pt>
                <c:pt idx="265">
                  <c:v>3.93</c:v>
                </c:pt>
                <c:pt idx="266">
                  <c:v>3.89</c:v>
                </c:pt>
                <c:pt idx="267">
                  <c:v>2.8</c:v>
                </c:pt>
                <c:pt idx="268">
                  <c:v>2.44</c:v>
                </c:pt>
                <c:pt idx="269">
                  <c:v>3.06</c:v>
                </c:pt>
                <c:pt idx="270">
                  <c:v>3.81</c:v>
                </c:pt>
                <c:pt idx="271">
                  <c:v>4.4000000000000004</c:v>
                </c:pt>
                <c:pt idx="272">
                  <c:v>2.63</c:v>
                </c:pt>
                <c:pt idx="273">
                  <c:v>3.27</c:v>
                </c:pt>
                <c:pt idx="274">
                  <c:v>1.56</c:v>
                </c:pt>
                <c:pt idx="275">
                  <c:v>3.12</c:v>
                </c:pt>
                <c:pt idx="276">
                  <c:v>3.12</c:v>
                </c:pt>
                <c:pt idx="277">
                  <c:v>4.24</c:v>
                </c:pt>
                <c:pt idx="278">
                  <c:v>4.6100000000000003</c:v>
                </c:pt>
                <c:pt idx="279">
                  <c:v>2.95</c:v>
                </c:pt>
                <c:pt idx="280">
                  <c:v>2.59</c:v>
                </c:pt>
                <c:pt idx="281">
                  <c:v>3.09</c:v>
                </c:pt>
                <c:pt idx="282">
                  <c:v>3.98</c:v>
                </c:pt>
                <c:pt idx="283">
                  <c:v>3.53</c:v>
                </c:pt>
                <c:pt idx="284">
                  <c:v>2.46</c:v>
                </c:pt>
                <c:pt idx="285">
                  <c:v>2.2000000000000002</c:v>
                </c:pt>
                <c:pt idx="286">
                  <c:v>1.41</c:v>
                </c:pt>
                <c:pt idx="287">
                  <c:v>2.77</c:v>
                </c:pt>
                <c:pt idx="288">
                  <c:v>3.56</c:v>
                </c:pt>
                <c:pt idx="289">
                  <c:v>4.95</c:v>
                </c:pt>
                <c:pt idx="290">
                  <c:v>4</c:v>
                </c:pt>
                <c:pt idx="291">
                  <c:v>2.5</c:v>
                </c:pt>
                <c:pt idx="292">
                  <c:v>4.1500000000000004</c:v>
                </c:pt>
                <c:pt idx="293">
                  <c:v>3.89</c:v>
                </c:pt>
                <c:pt idx="294">
                  <c:v>4.42</c:v>
                </c:pt>
                <c:pt idx="295">
                  <c:v>3.8</c:v>
                </c:pt>
                <c:pt idx="296">
                  <c:v>3.66</c:v>
                </c:pt>
                <c:pt idx="297">
                  <c:v>2.94</c:v>
                </c:pt>
                <c:pt idx="298">
                  <c:v>1.61</c:v>
                </c:pt>
                <c:pt idx="299">
                  <c:v>2.3199999999999998</c:v>
                </c:pt>
                <c:pt idx="300">
                  <c:v>3.55</c:v>
                </c:pt>
                <c:pt idx="301">
                  <c:v>4.9800000000000004</c:v>
                </c:pt>
                <c:pt idx="302">
                  <c:v>4.1500000000000004</c:v>
                </c:pt>
                <c:pt idx="303">
                  <c:v>3.64</c:v>
                </c:pt>
                <c:pt idx="304">
                  <c:v>3.15</c:v>
                </c:pt>
                <c:pt idx="305">
                  <c:v>4.49</c:v>
                </c:pt>
                <c:pt idx="306">
                  <c:v>3.73</c:v>
                </c:pt>
                <c:pt idx="307">
                  <c:v>3.94</c:v>
                </c:pt>
                <c:pt idx="308">
                  <c:v>3.49</c:v>
                </c:pt>
                <c:pt idx="309">
                  <c:v>3.56</c:v>
                </c:pt>
                <c:pt idx="310">
                  <c:v>1.98</c:v>
                </c:pt>
                <c:pt idx="311">
                  <c:v>2.73</c:v>
                </c:pt>
                <c:pt idx="312">
                  <c:v>3.24</c:v>
                </c:pt>
                <c:pt idx="313">
                  <c:v>4.5</c:v>
                </c:pt>
                <c:pt idx="314">
                  <c:v>3.82</c:v>
                </c:pt>
                <c:pt idx="315">
                  <c:v>3.55</c:v>
                </c:pt>
                <c:pt idx="316">
                  <c:v>3.89</c:v>
                </c:pt>
                <c:pt idx="317">
                  <c:v>3.68</c:v>
                </c:pt>
                <c:pt idx="318">
                  <c:v>3.4</c:v>
                </c:pt>
                <c:pt idx="319">
                  <c:v>5.57</c:v>
                </c:pt>
                <c:pt idx="320">
                  <c:v>3.35</c:v>
                </c:pt>
                <c:pt idx="321">
                  <c:v>1.98</c:v>
                </c:pt>
                <c:pt idx="322">
                  <c:v>2.41</c:v>
                </c:pt>
                <c:pt idx="323">
                  <c:v>1.95</c:v>
                </c:pt>
                <c:pt idx="324">
                  <c:v>3.4</c:v>
                </c:pt>
                <c:pt idx="325">
                  <c:v>4.33</c:v>
                </c:pt>
                <c:pt idx="326">
                  <c:v>3.73</c:v>
                </c:pt>
                <c:pt idx="327">
                  <c:v>3.21</c:v>
                </c:pt>
                <c:pt idx="328">
                  <c:v>3.84</c:v>
                </c:pt>
                <c:pt idx="329">
                  <c:v>4.74</c:v>
                </c:pt>
                <c:pt idx="330">
                  <c:v>4.41</c:v>
                </c:pt>
                <c:pt idx="331">
                  <c:v>4.7</c:v>
                </c:pt>
                <c:pt idx="332">
                  <c:v>4.5999999999999996</c:v>
                </c:pt>
                <c:pt idx="333">
                  <c:v>2.64</c:v>
                </c:pt>
                <c:pt idx="334">
                  <c:v>1.92</c:v>
                </c:pt>
                <c:pt idx="335">
                  <c:v>2.08</c:v>
                </c:pt>
                <c:pt idx="336">
                  <c:v>4.22</c:v>
                </c:pt>
                <c:pt idx="337">
                  <c:v>3.78</c:v>
                </c:pt>
                <c:pt idx="338">
                  <c:v>3.79</c:v>
                </c:pt>
                <c:pt idx="339">
                  <c:v>2.67</c:v>
                </c:pt>
                <c:pt idx="340">
                  <c:v>2.48</c:v>
                </c:pt>
                <c:pt idx="341">
                  <c:v>3.71</c:v>
                </c:pt>
                <c:pt idx="342">
                  <c:v>3.37</c:v>
                </c:pt>
                <c:pt idx="343">
                  <c:v>3.01</c:v>
                </c:pt>
                <c:pt idx="344">
                  <c:v>1.39</c:v>
                </c:pt>
                <c:pt idx="345">
                  <c:v>1.61</c:v>
                </c:pt>
                <c:pt idx="346">
                  <c:v>0.57999999999999996</c:v>
                </c:pt>
                <c:pt idx="347">
                  <c:v>2.38</c:v>
                </c:pt>
                <c:pt idx="348">
                  <c:v>3.72</c:v>
                </c:pt>
                <c:pt idx="349">
                  <c:v>4.3600000000000003</c:v>
                </c:pt>
                <c:pt idx="350">
                  <c:v>4.3899999999999997</c:v>
                </c:pt>
                <c:pt idx="351">
                  <c:v>2.88</c:v>
                </c:pt>
                <c:pt idx="352">
                  <c:v>2.98</c:v>
                </c:pt>
                <c:pt idx="353">
                  <c:v>4.6900000000000004</c:v>
                </c:pt>
                <c:pt idx="355">
                  <c:v>4.0999999999999996</c:v>
                </c:pt>
                <c:pt idx="357">
                  <c:v>4</c:v>
                </c:pt>
                <c:pt idx="358">
                  <c:v>2.4</c:v>
                </c:pt>
                <c:pt idx="359">
                  <c:v>1.27</c:v>
                </c:pt>
                <c:pt idx="360">
                  <c:v>1.96</c:v>
                </c:pt>
                <c:pt idx="361">
                  <c:v>3.06</c:v>
                </c:pt>
                <c:pt idx="362">
                  <c:v>4.3099999999999996</c:v>
                </c:pt>
                <c:pt idx="363">
                  <c:v>4.25</c:v>
                </c:pt>
                <c:pt idx="364">
                  <c:v>3.1</c:v>
                </c:pt>
                <c:pt idx="365">
                  <c:v>2.99</c:v>
                </c:pt>
                <c:pt idx="366">
                  <c:v>3.19</c:v>
                </c:pt>
                <c:pt idx="367">
                  <c:v>3.39</c:v>
                </c:pt>
                <c:pt idx="368">
                  <c:v>3.32</c:v>
                </c:pt>
                <c:pt idx="369">
                  <c:v>3</c:v>
                </c:pt>
                <c:pt idx="370">
                  <c:v>1.93</c:v>
                </c:pt>
                <c:pt idx="371">
                  <c:v>1.05</c:v>
                </c:pt>
                <c:pt idx="372">
                  <c:v>1.88</c:v>
                </c:pt>
                <c:pt idx="373">
                  <c:v>2.72</c:v>
                </c:pt>
                <c:pt idx="374">
                  <c:v>4.09</c:v>
                </c:pt>
                <c:pt idx="375">
                  <c:v>2.82</c:v>
                </c:pt>
                <c:pt idx="376">
                  <c:v>2.59</c:v>
                </c:pt>
                <c:pt idx="377">
                  <c:v>3.11</c:v>
                </c:pt>
                <c:pt idx="378">
                  <c:v>3.61</c:v>
                </c:pt>
                <c:pt idx="379">
                  <c:v>5.19</c:v>
                </c:pt>
                <c:pt idx="380">
                  <c:v>3.7</c:v>
                </c:pt>
                <c:pt idx="381">
                  <c:v>2.0699999999999998</c:v>
                </c:pt>
                <c:pt idx="382">
                  <c:v>1.8</c:v>
                </c:pt>
                <c:pt idx="383">
                  <c:v>1.61</c:v>
                </c:pt>
                <c:pt idx="384">
                  <c:v>2.29</c:v>
                </c:pt>
                <c:pt idx="385">
                  <c:v>3.33</c:v>
                </c:pt>
                <c:pt idx="386">
                  <c:v>3.74</c:v>
                </c:pt>
                <c:pt idx="387">
                  <c:v>3.18</c:v>
                </c:pt>
                <c:pt idx="388">
                  <c:v>2.29</c:v>
                </c:pt>
                <c:pt idx="389">
                  <c:v>3.82</c:v>
                </c:pt>
                <c:pt idx="390">
                  <c:v>3.72</c:v>
                </c:pt>
                <c:pt idx="391">
                  <c:v>3.46</c:v>
                </c:pt>
                <c:pt idx="392">
                  <c:v>4.08</c:v>
                </c:pt>
                <c:pt idx="393">
                  <c:v>3.26</c:v>
                </c:pt>
                <c:pt idx="394">
                  <c:v>2.33</c:v>
                </c:pt>
                <c:pt idx="395">
                  <c:v>2.83</c:v>
                </c:pt>
                <c:pt idx="396">
                  <c:v>2.17</c:v>
                </c:pt>
                <c:pt idx="397">
                  <c:v>3.93</c:v>
                </c:pt>
                <c:pt idx="398">
                  <c:v>4.09</c:v>
                </c:pt>
                <c:pt idx="399">
                  <c:v>4</c:v>
                </c:pt>
                <c:pt idx="400">
                  <c:v>2.7</c:v>
                </c:pt>
                <c:pt idx="401">
                  <c:v>2.62</c:v>
                </c:pt>
                <c:pt idx="402">
                  <c:v>2.93</c:v>
                </c:pt>
                <c:pt idx="403">
                  <c:v>3.5</c:v>
                </c:pt>
                <c:pt idx="404">
                  <c:v>3.29</c:v>
                </c:pt>
                <c:pt idx="405">
                  <c:v>4.1399999999999997</c:v>
                </c:pt>
                <c:pt idx="406">
                  <c:v>2.39</c:v>
                </c:pt>
                <c:pt idx="407">
                  <c:v>1.5</c:v>
                </c:pt>
                <c:pt idx="408">
                  <c:v>2.61</c:v>
                </c:pt>
                <c:pt idx="409">
                  <c:v>3.1</c:v>
                </c:pt>
                <c:pt idx="410">
                  <c:v>4.0199999999999996</c:v>
                </c:pt>
                <c:pt idx="411">
                  <c:v>2.9</c:v>
                </c:pt>
                <c:pt idx="412">
                  <c:v>3</c:v>
                </c:pt>
                <c:pt idx="413">
                  <c:v>2.72</c:v>
                </c:pt>
                <c:pt idx="414">
                  <c:v>3.1</c:v>
                </c:pt>
                <c:pt idx="415">
                  <c:v>3.37</c:v>
                </c:pt>
                <c:pt idx="416">
                  <c:v>3.67</c:v>
                </c:pt>
                <c:pt idx="417">
                  <c:v>4.04</c:v>
                </c:pt>
                <c:pt idx="418">
                  <c:v>1.96</c:v>
                </c:pt>
                <c:pt idx="419">
                  <c:v>1.19</c:v>
                </c:pt>
                <c:pt idx="420">
                  <c:v>1.8</c:v>
                </c:pt>
                <c:pt idx="421">
                  <c:v>2.66</c:v>
                </c:pt>
                <c:pt idx="422">
                  <c:v>4.42</c:v>
                </c:pt>
                <c:pt idx="423">
                  <c:v>3.59</c:v>
                </c:pt>
                <c:pt idx="424">
                  <c:v>3.09</c:v>
                </c:pt>
                <c:pt idx="425">
                  <c:v>2.13</c:v>
                </c:pt>
                <c:pt idx="426">
                  <c:v>3.31</c:v>
                </c:pt>
                <c:pt idx="427">
                  <c:v>3.19</c:v>
                </c:pt>
                <c:pt idx="428">
                  <c:v>3.56</c:v>
                </c:pt>
                <c:pt idx="429">
                  <c:v>2.89</c:v>
                </c:pt>
                <c:pt idx="430">
                  <c:v>2.2599999999999998</c:v>
                </c:pt>
                <c:pt idx="431">
                  <c:v>4.92</c:v>
                </c:pt>
                <c:pt idx="432">
                  <c:v>1.89</c:v>
                </c:pt>
                <c:pt idx="433">
                  <c:v>4.1100000000000003</c:v>
                </c:pt>
                <c:pt idx="434">
                  <c:v>3.98</c:v>
                </c:pt>
                <c:pt idx="435">
                  <c:v>3.97</c:v>
                </c:pt>
                <c:pt idx="436">
                  <c:v>2.1800000000000002</c:v>
                </c:pt>
                <c:pt idx="437">
                  <c:v>3.06</c:v>
                </c:pt>
                <c:pt idx="438">
                  <c:v>3.58</c:v>
                </c:pt>
                <c:pt idx="439">
                  <c:v>5.1100000000000003</c:v>
                </c:pt>
                <c:pt idx="453">
                  <c:v>0.57999999999999996</c:v>
                </c:pt>
              </c:numCache>
            </c:numRef>
          </c:val>
          <c:smooth val="0"/>
        </c:ser>
        <c:dLbls>
          <c:showLegendKey val="0"/>
          <c:showVal val="0"/>
          <c:showCatName val="0"/>
          <c:showSerName val="0"/>
          <c:showPercent val="0"/>
          <c:showBubbleSize val="0"/>
        </c:dLbls>
        <c:marker val="1"/>
        <c:smooth val="0"/>
        <c:axId val="232787968"/>
        <c:axId val="232789888"/>
      </c:lineChart>
      <c:dateAx>
        <c:axId val="232787968"/>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2789888"/>
        <c:crossesAt val="1.0000000000000004E-5"/>
        <c:auto val="0"/>
        <c:lblOffset val="0"/>
        <c:baseTimeUnit val="days"/>
        <c:majorUnit val="24"/>
        <c:majorTimeUnit val="months"/>
        <c:minorUnit val="24"/>
        <c:minorTimeUnit val="months"/>
      </c:dateAx>
      <c:valAx>
        <c:axId val="232789888"/>
        <c:scaling>
          <c:logBase val="10"/>
          <c:orientation val="minMax"/>
          <c:max val="100"/>
          <c:min val="1.0000000000000003E-5"/>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800" b="0" i="0" u="none" strike="noStrike" baseline="0">
                    <a:solidFill>
                      <a:srgbClr val="000000"/>
                    </a:solidFill>
                    <a:latin typeface="Meiryo UI"/>
                    <a:ea typeface="Meiryo UI"/>
                    <a:cs typeface="Meiryo UI"/>
                  </a:defRPr>
                </a:pPr>
                <a:r>
                  <a:rPr lang="en-US" altLang="ja-JP"/>
                  <a:t>m</a:t>
                </a:r>
                <a:r>
                  <a:rPr lang="en-US" altLang="en-US"/>
                  <a:t>Bq/m</a:t>
                </a:r>
                <a:r>
                  <a:rPr lang="en-US" altLang="ja-JP"/>
                  <a:t>3</a:t>
                </a:r>
                <a:endParaRPr lang="en-US" altLang="en-US"/>
              </a:p>
            </c:rich>
          </c:tx>
          <c:layout>
            <c:manualLayout>
              <c:xMode val="edge"/>
              <c:yMode val="edge"/>
              <c:x val="9.6237970253718278E-3"/>
              <c:y val="0.29452090748930354"/>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2787968"/>
        <c:crosses val="autoZero"/>
        <c:crossBetween val="between"/>
        <c:minorUnit val="10"/>
      </c:valAx>
      <c:spPr>
        <a:noFill/>
        <a:ln w="12700">
          <a:solidFill>
            <a:srgbClr val="808080"/>
          </a:solidFill>
          <a:prstDash val="solid"/>
        </a:ln>
      </c:spPr>
    </c:plotArea>
    <c:legend>
      <c:legendPos val="r"/>
      <c:layout>
        <c:manualLayout>
          <c:xMode val="edge"/>
          <c:yMode val="edge"/>
          <c:x val="0.53440797658578498"/>
          <c:y val="0.71589168191316865"/>
          <c:w val="0.22613512544802866"/>
          <c:h val="0.12177395833333333"/>
        </c:manualLayout>
      </c:layout>
      <c:overlay val="0"/>
      <c:spPr>
        <a:solidFill>
          <a:schemeClr val="bg1"/>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5"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浮遊じん(前網</a:t>
            </a:r>
            <a:r>
              <a:rPr lang="en-US" altLang="ja-JP" sz="1200" b="0" i="0" u="none" strike="noStrike" baseline="0">
                <a:solidFill>
                  <a:srgbClr val="000000"/>
                </a:solidFill>
                <a:latin typeface="Meiryo UI"/>
                <a:ea typeface="Meiryo UI"/>
              </a:rPr>
              <a:t>MS</a:t>
            </a:r>
            <a:r>
              <a:rPr lang="ja-JP" altLang="en-US" sz="1200" b="0" i="0" u="none" strike="noStrike" baseline="0">
                <a:solidFill>
                  <a:srgbClr val="000000"/>
                </a:solidFill>
                <a:latin typeface="Meiryo UI"/>
                <a:ea typeface="Meiryo UI"/>
              </a:rPr>
              <a:t>)</a:t>
            </a:r>
          </a:p>
        </c:rich>
      </c:tx>
      <c:layout>
        <c:manualLayout>
          <c:xMode val="edge"/>
          <c:yMode val="edge"/>
          <c:x val="0.17964823882376046"/>
          <c:y val="4.5436021053203943E-5"/>
        </c:manualLayout>
      </c:layout>
      <c:overlay val="0"/>
      <c:spPr>
        <a:solidFill>
          <a:srgbClr val="FFFFFF"/>
        </a:solidFill>
        <a:ln w="25400">
          <a:noFill/>
        </a:ln>
      </c:spPr>
    </c:title>
    <c:autoTitleDeleted val="0"/>
    <c:plotArea>
      <c:layout>
        <c:manualLayout>
          <c:layoutTarget val="inner"/>
          <c:xMode val="edge"/>
          <c:yMode val="edge"/>
          <c:x val="5.6493630038072493E-2"/>
          <c:y val="3.6363127203241856E-2"/>
          <c:w val="0.93897985814078933"/>
          <c:h val="0.83894930555555558"/>
        </c:manualLayout>
      </c:layout>
      <c:lineChart>
        <c:grouping val="standard"/>
        <c:varyColors val="0"/>
        <c:ser>
          <c:idx val="0"/>
          <c:order val="0"/>
          <c:tx>
            <c:strRef>
              <c:f>浮遊塵!$V$233</c:f>
              <c:strCache>
                <c:ptCount val="1"/>
                <c:pt idx="0">
                  <c:v>Cs-137</c:v>
                </c:pt>
              </c:strCache>
            </c:strRef>
          </c:tx>
          <c:spPr>
            <a:ln w="0">
              <a:solidFill>
                <a:srgbClr val="FF0000"/>
              </a:solidFill>
              <a:prstDash val="solid"/>
            </a:ln>
          </c:spPr>
          <c:marker>
            <c:symbol val="triangle"/>
            <c:size val="4"/>
            <c:spPr>
              <a:solidFill>
                <a:srgbClr val="FF0000"/>
              </a:solidFill>
              <a:ln w="0">
                <a:solidFill>
                  <a:srgbClr val="FF000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浮遊塵!$Y$235:$Y$722</c:f>
              <c:numCache>
                <c:formatCode>.0000</c:formatCode>
                <c:ptCount val="488"/>
                <c:pt idx="24">
                  <c:v>1.0503391552706854E-3</c:v>
                </c:pt>
                <c:pt idx="25">
                  <c:v>1.0484185705407058E-3</c:v>
                </c:pt>
                <c:pt idx="26">
                  <c:v>1.0470299949603844E-3</c:v>
                </c:pt>
                <c:pt idx="27">
                  <c:v>1.0443901748087012E-3</c:v>
                </c:pt>
                <c:pt idx="28">
                  <c:v>1.042480468013698E-3</c:v>
                </c:pt>
                <c:pt idx="29">
                  <c:v>1.0406399266745642E-3</c:v>
                </c:pt>
                <c:pt idx="30">
                  <c:v>1.0388681965587956E-3</c:v>
                </c:pt>
                <c:pt idx="31">
                  <c:v>1.0365759981050091E-3</c:v>
                </c:pt>
                <c:pt idx="32">
                  <c:v>1.034680579826605E-3</c:v>
                </c:pt>
                <c:pt idx="33">
                  <c:v>1.0324627785256871E-3</c:v>
                </c:pt>
                <c:pt idx="34">
                  <c:v>1.0306399238216425E-3</c:v>
                </c:pt>
                <c:pt idx="35">
                  <c:v>1.0286255170462847E-3</c:v>
                </c:pt>
                <c:pt idx="36">
                  <c:v>1.026550259077674E-3</c:v>
                </c:pt>
                <c:pt idx="37">
                  <c:v>1.0247378431653346E-3</c:v>
                </c:pt>
                <c:pt idx="38">
                  <c:v>1.0229286271464346E-3</c:v>
                </c:pt>
                <c:pt idx="39">
                  <c:v>1.0206715983671864E-3</c:v>
                </c:pt>
                <c:pt idx="40">
                  <c:v>1.0188695614675848E-3</c:v>
                </c:pt>
                <c:pt idx="41">
                  <c:v>1.0170707061368568E-3</c:v>
                </c:pt>
                <c:pt idx="42">
                  <c:v>1.014762558059785E-3</c:v>
                </c:pt>
                <c:pt idx="43">
                  <c:v>1.0130348851746845E-3</c:v>
                </c:pt>
                <c:pt idx="44">
                  <c:v>1.0112463312004296E-3</c:v>
                </c:pt>
                <c:pt idx="45">
                  <c:v>1.0090150786849971E-3</c:v>
                </c:pt>
                <c:pt idx="46">
                  <c:v>1.0072336218413329E-3</c:v>
                </c:pt>
                <c:pt idx="47">
                  <c:v>1.0050112231210389E-3</c:v>
                </c:pt>
                <c:pt idx="48">
                  <c:v>1.0031102131962185E-3</c:v>
                </c:pt>
                <c:pt idx="49">
                  <c:v>1.0012127990906797E-3</c:v>
                </c:pt>
                <c:pt idx="50">
                  <c:v>9.9969745222502123E-4</c:v>
                </c:pt>
                <c:pt idx="51">
                  <c:v>9.974916815971061E-4</c:v>
                </c:pt>
                <c:pt idx="52">
                  <c:v>9.9573056977606661E-4</c:v>
                </c:pt>
                <c:pt idx="53">
                  <c:v>9.9397256726902307E-4</c:v>
                </c:pt>
                <c:pt idx="55">
                  <c:v>1.0998611651308796E-3</c:v>
                </c:pt>
                <c:pt idx="56">
                  <c:v>4.5925925925925926</c:v>
                </c:pt>
                <c:pt idx="57">
                  <c:v>4.4444444444444439E-2</c:v>
                </c:pt>
                <c:pt idx="58">
                  <c:v>1.0935626809005455E-3</c:v>
                </c:pt>
                <c:pt idx="59">
                  <c:v>1.0916319518529632E-3</c:v>
                </c:pt>
                <c:pt idx="60">
                  <c:v>1.0892233334349292E-3</c:v>
                </c:pt>
                <c:pt idx="61">
                  <c:v>1.0873002656804265E-3</c:v>
                </c:pt>
                <c:pt idx="62">
                  <c:v>1.085312096167094E-3</c:v>
                </c:pt>
                <c:pt idx="63">
                  <c:v>1.0833959338598387E-3</c:v>
                </c:pt>
                <c:pt idx="64">
                  <c:v>1.0810737129170955E-3</c:v>
                </c:pt>
                <c:pt idx="65">
                  <c:v>1.0791650336465226E-3</c:v>
                </c:pt>
                <c:pt idx="66">
                  <c:v>1.0772597242262329E-3</c:v>
                </c:pt>
                <c:pt idx="67">
                  <c:v>1.0748149827289346E-3</c:v>
                </c:pt>
                <c:pt idx="68">
                  <c:v>1.0729173534991014E-3</c:v>
                </c:pt>
                <c:pt idx="69">
                  <c:v>1.0708878970208146E-3</c:v>
                </c:pt>
                <c:pt idx="70">
                  <c:v>1.0687273744545821E-3</c:v>
                </c:pt>
                <c:pt idx="71">
                  <c:v>1.0667058434517182E-3</c:v>
                </c:pt>
                <c:pt idx="72">
                  <c:v>1.0644865755458672E-3</c:v>
                </c:pt>
                <c:pt idx="73">
                  <c:v>1.0626742455791005E-3</c:v>
                </c:pt>
                <c:pt idx="74">
                  <c:v>1.060597227067771E-3</c:v>
                </c:pt>
                <c:pt idx="75">
                  <c:v>1.0586578850669103E-3</c:v>
                </c:pt>
                <c:pt idx="76">
                  <c:v>1.0565220366209895E-3</c:v>
                </c:pt>
                <c:pt idx="77">
                  <c:v>1.0544570427276883E-3</c:v>
                </c:pt>
                <c:pt idx="78">
                  <c:v>1.0523296695056417E-3</c:v>
                </c:pt>
                <c:pt idx="79">
                  <c:v>1.0503391552706854E-3</c:v>
                </c:pt>
                <c:pt idx="80">
                  <c:v>1.0483524061551915E-3</c:v>
                </c:pt>
                <c:pt idx="81">
                  <c:v>1.0463033799714483E-3</c:v>
                </c:pt>
                <c:pt idx="82">
                  <c:v>1.0443242646502066E-3</c:v>
                </c:pt>
                <c:pt idx="83">
                  <c:v>1.0421515613336667E-3</c:v>
                </c:pt>
                <c:pt idx="84">
                  <c:v>1.0401802993062538E-3</c:v>
                </c:pt>
                <c:pt idx="85">
                  <c:v>1.038212765982155E-3</c:v>
                </c:pt>
                <c:pt idx="86">
                  <c:v>1.0361181656830061E-3</c:v>
                </c:pt>
                <c:pt idx="87">
                  <c:v>1.0342888572454092E-3</c:v>
                </c:pt>
                <c:pt idx="88">
                  <c:v>1.032006762820727E-3</c:v>
                </c:pt>
                <c:pt idx="89">
                  <c:v>1.0302497310035747E-3</c:v>
                </c:pt>
                <c:pt idx="90">
                  <c:v>1.0284307835242454E-3</c:v>
                </c:pt>
                <c:pt idx="91">
                  <c:v>1.0264854747739618E-3</c:v>
                </c:pt>
                <c:pt idx="92">
                  <c:v>1.0243498848322994E-3</c:v>
                </c:pt>
                <c:pt idx="93">
                  <c:v>1.0225413537694938E-3</c:v>
                </c:pt>
                <c:pt idx="94">
                  <c:v>1.0206071850584037E-3</c:v>
                </c:pt>
                <c:pt idx="95">
                  <c:v>1.018483824823541E-3</c:v>
                </c:pt>
                <c:pt idx="96">
                  <c:v>1.0165573310544009E-3</c:v>
                </c:pt>
                <c:pt idx="97">
                  <c:v>1.0144423964891542E-3</c:v>
                </c:pt>
                <c:pt idx="98">
                  <c:v>1.0126513574968687E-3</c:v>
                </c:pt>
                <c:pt idx="99">
                  <c:v>1.0108634806562078E-3</c:v>
                </c:pt>
                <c:pt idx="100">
                  <c:v>1.0086330728768336E-3</c:v>
                </c:pt>
                <c:pt idx="101">
                  <c:v>1.0068522904798411E-3</c:v>
                </c:pt>
                <c:pt idx="102">
                  <c:v>1.0050746521260397E-3</c:v>
                </c:pt>
                <c:pt idx="103">
                  <c:v>1.0031102131962185E-3</c:v>
                </c:pt>
                <c:pt idx="104">
                  <c:v>1.0010864325016586E-3</c:v>
                </c:pt>
                <c:pt idx="105">
                  <c:v>9.9931897400281863E-4</c:v>
                </c:pt>
                <c:pt idx="106">
                  <c:v>9.9711403846370369E-4</c:v>
                </c:pt>
                <c:pt idx="107">
                  <c:v>9.9529077786572281E-4</c:v>
                </c:pt>
                <c:pt idx="108">
                  <c:v>9.93533551829046E-4</c:v>
                </c:pt>
                <c:pt idx="109">
                  <c:v>9.9140394773024202E-4</c:v>
                </c:pt>
                <c:pt idx="110">
                  <c:v>9.8965358404903576E-4</c:v>
                </c:pt>
                <c:pt idx="111">
                  <c:v>9.8784396517311739E-4</c:v>
                </c:pt>
                <c:pt idx="112">
                  <c:v>9.8553994436722386E-4</c:v>
                </c:pt>
                <c:pt idx="113">
                  <c:v>9.8398621648461697E-4</c:v>
                </c:pt>
                <c:pt idx="114">
                  <c:v>9.8224894910729321E-4</c:v>
                </c:pt>
                <c:pt idx="115">
                  <c:v>9.8039099473032744E-4</c:v>
                </c:pt>
                <c:pt idx="116">
                  <c:v>9.78289561238761E-4</c:v>
                </c:pt>
                <c:pt idx="117">
                  <c:v>9.7662398505514534E-4</c:v>
                </c:pt>
                <c:pt idx="118">
                  <c:v>9.7446912460615921E-4</c:v>
                </c:pt>
                <c:pt idx="119">
                  <c:v>9.7262588600872881E-4</c:v>
                </c:pt>
                <c:pt idx="120">
                  <c:v>9.7072486885484296E-4</c:v>
                </c:pt>
                <c:pt idx="121">
                  <c:v>9.6888871263339077E-4</c:v>
                </c:pt>
                <c:pt idx="122">
                  <c:v>9.6717810050842728E-4</c:v>
                </c:pt>
                <c:pt idx="123">
                  <c:v>9.6540957890120548E-4</c:v>
                </c:pt>
                <c:pt idx="124">
                  <c:v>9.6334025754565822E-4</c:v>
                </c:pt>
                <c:pt idx="125">
                  <c:v>9.6151806954572114E-4</c:v>
                </c:pt>
                <c:pt idx="126">
                  <c:v>9.5975989751842668E-4</c:v>
                </c:pt>
                <c:pt idx="127">
                  <c:v>9.5782357633810301E-4</c:v>
                </c:pt>
                <c:pt idx="128">
                  <c:v>9.5595149060071123E-4</c:v>
                </c:pt>
                <c:pt idx="129">
                  <c:v>9.5426371966337209E-4</c:v>
                </c:pt>
                <c:pt idx="130">
                  <c:v>9.5191786045543828E-4</c:v>
                </c:pt>
                <c:pt idx="131">
                  <c:v>9.5047712203547832E-4</c:v>
                </c:pt>
                <c:pt idx="132">
                  <c:v>9.4849966650251399E-4</c:v>
                </c:pt>
                <c:pt idx="133">
                  <c:v>9.4664580453727727E-4</c:v>
                </c:pt>
                <c:pt idx="134">
                  <c:v>9.4479556598310501E-4</c:v>
                </c:pt>
                <c:pt idx="135">
                  <c:v>9.4336560723617231E-4</c:v>
                </c:pt>
                <c:pt idx="136">
                  <c:v>9.4128412934183989E-4</c:v>
                </c:pt>
                <c:pt idx="137">
                  <c:v>9.3962225422275481E-4</c:v>
                </c:pt>
                <c:pt idx="138">
                  <c:v>9.3772656085500811E-4</c:v>
                </c:pt>
                <c:pt idx="139">
                  <c:v>9.3607096676666412E-4</c:v>
                </c:pt>
                <c:pt idx="140">
                  <c:v>9.3400558404557938E-4</c:v>
                </c:pt>
                <c:pt idx="141">
                  <c:v>9.322977196348965E-4</c:v>
                </c:pt>
                <c:pt idx="142">
                  <c:v>9.305929781186534E-4</c:v>
                </c:pt>
                <c:pt idx="143">
                  <c:v>9.2865689129356731E-4</c:v>
                </c:pt>
                <c:pt idx="144">
                  <c:v>9.2701731007287171E-4</c:v>
                </c:pt>
                <c:pt idx="145">
                  <c:v>9.2520543581191674E-4</c:v>
                </c:pt>
                <c:pt idx="146">
                  <c:v>9.2333882845923915E-4</c:v>
                </c:pt>
                <c:pt idx="147">
                  <c:v>9.2170863649310597E-4</c:v>
                </c:pt>
                <c:pt idx="148">
                  <c:v>9.1967494336590329E-4</c:v>
                </c:pt>
                <c:pt idx="149">
                  <c:v>9.1805122013677092E-4</c:v>
                </c:pt>
                <c:pt idx="150">
                  <c:v>9.1637252888177414E-4</c:v>
                </c:pt>
                <c:pt idx="151">
                  <c:v>9.1469690717700235E-4</c:v>
                </c:pt>
                <c:pt idx="152">
                  <c:v>9.1279389192482139E-4</c:v>
                </c:pt>
                <c:pt idx="153">
                  <c:v>9.111823174697165E-4</c:v>
                </c:pt>
                <c:pt idx="154">
                  <c:v>9.0940139302513349E-4</c:v>
                </c:pt>
                <c:pt idx="155">
                  <c:v>9.0750939502262293E-4</c:v>
                </c:pt>
                <c:pt idx="156">
                  <c:v>9.0573564937995873E-4</c:v>
                </c:pt>
                <c:pt idx="157">
                  <c:v>9.0396537055937025E-4</c:v>
                </c:pt>
                <c:pt idx="158">
                  <c:v>9.0231243581118483E-4</c:v>
                </c:pt>
                <c:pt idx="159">
                  <c:v>9.0077621365078028E-4</c:v>
                </c:pt>
                <c:pt idx="160">
                  <c:v>8.9873198518872286E-4</c:v>
                </c:pt>
                <c:pt idx="161">
                  <c:v>8.9720185888533214E-4</c:v>
                </c:pt>
                <c:pt idx="162">
                  <c:v>8.9550477371944548E-4</c:v>
                </c:pt>
                <c:pt idx="163">
                  <c:v>8.9381089864282886E-4</c:v>
                </c:pt>
                <c:pt idx="164">
                  <c:v>8.9206392699104319E-4</c:v>
                </c:pt>
                <c:pt idx="165">
                  <c:v>8.9032036983102171E-4</c:v>
                </c:pt>
                <c:pt idx="166">
                  <c:v>8.8852414330203801E-4</c:v>
                </c:pt>
                <c:pt idx="167">
                  <c:v>8.8695541806761528E-4</c:v>
                </c:pt>
                <c:pt idx="168">
                  <c:v>8.8522184559259361E-4</c:v>
                </c:pt>
                <c:pt idx="169">
                  <c:v>8.8343590536594098E-4</c:v>
                </c:pt>
                <c:pt idx="170">
                  <c:v>8.8182050951856423E-4</c:v>
                </c:pt>
                <c:pt idx="171">
                  <c:v>8.8031917566295376E-4</c:v>
                </c:pt>
                <c:pt idx="172">
                  <c:v>8.7837680582241253E-4</c:v>
                </c:pt>
                <c:pt idx="173">
                  <c:v>8.7682599612184053E-4</c:v>
                </c:pt>
                <c:pt idx="174">
                  <c:v>8.7527792443838309E-4</c:v>
                </c:pt>
                <c:pt idx="175">
                  <c:v>8.7329156198982804E-4</c:v>
                </c:pt>
                <c:pt idx="176">
                  <c:v>8.7163970389271257E-4</c:v>
                </c:pt>
                <c:pt idx="177">
                  <c:v>8.7010078881749598E-4</c:v>
                </c:pt>
                <c:pt idx="178">
                  <c:v>8.6834535541091193E-4</c:v>
                </c:pt>
                <c:pt idx="179">
                  <c:v>8.6670285321707415E-4</c:v>
                </c:pt>
                <c:pt idx="180">
                  <c:v>8.6511805438617721E-4</c:v>
                </c:pt>
                <c:pt idx="181">
                  <c:v>8.6331818730505283E-4</c:v>
                </c:pt>
                <c:pt idx="182">
                  <c:v>8.6173957746333522E-4</c:v>
                </c:pt>
                <c:pt idx="183">
                  <c:v>8.6016385416920688E-4</c:v>
                </c:pt>
                <c:pt idx="184">
                  <c:v>8.5842846858612189E-4</c:v>
                </c:pt>
                <c:pt idx="185">
                  <c:v>8.5675065261634257E-4</c:v>
                </c:pt>
                <c:pt idx="186">
                  <c:v>8.5523802476205311E-4</c:v>
                </c:pt>
                <c:pt idx="187">
                  <c:v>8.5324329049984841E-4</c:v>
                </c:pt>
                <c:pt idx="188">
                  <c:v>8.5179061047565706E-4</c:v>
                </c:pt>
                <c:pt idx="189">
                  <c:v>8.5012576833509051E-4</c:v>
                </c:pt>
                <c:pt idx="190">
                  <c:v>8.4857128132864766E-4</c:v>
                </c:pt>
                <c:pt idx="191">
                  <c:v>8.4701963676028064E-4</c:v>
                </c:pt>
                <c:pt idx="192">
                  <c:v>8.4525742320625604E-4</c:v>
                </c:pt>
                <c:pt idx="193">
                  <c:v>8.4371183815235647E-4</c:v>
                </c:pt>
                <c:pt idx="194">
                  <c:v>8.4211593102105598E-4</c:v>
                </c:pt>
                <c:pt idx="195">
                  <c:v>8.4062914135837701E-4</c:v>
                </c:pt>
                <c:pt idx="196">
                  <c:v>8.3882728246622857E-4</c:v>
                </c:pt>
                <c:pt idx="197">
                  <c:v>8.3729345516700762E-4</c:v>
                </c:pt>
                <c:pt idx="198">
                  <c:v>8.3581517978007641E-4</c:v>
                </c:pt>
                <c:pt idx="199">
                  <c:v>8.3412891778931325E-4</c:v>
                </c:pt>
                <c:pt idx="200">
                  <c:v>8.3244605784193277E-4</c:v>
                </c:pt>
                <c:pt idx="201">
                  <c:v>8.3102878591854556E-4</c:v>
                </c:pt>
                <c:pt idx="202">
                  <c:v>8.2929984112579968E-4</c:v>
                </c:pt>
                <c:pt idx="203">
                  <c:v>8.2752226618880063E-4</c:v>
                </c:pt>
                <c:pt idx="204">
                  <c:v>8.2606124223036002E-4</c:v>
                </c:pt>
                <c:pt idx="205">
                  <c:v>8.2460279776868295E-4</c:v>
                </c:pt>
                <c:pt idx="206">
                  <c:v>8.2293915682389866E-4</c:v>
                </c:pt>
                <c:pt idx="207">
                  <c:v>8.215380707707724E-4</c:v>
                </c:pt>
                <c:pt idx="208">
                  <c:v>8.1967366595914117E-4</c:v>
                </c:pt>
                <c:pt idx="209">
                  <c:v>8.1822649902116328E-4</c:v>
                </c:pt>
                <c:pt idx="210">
                  <c:v>8.165757222962206E-4</c:v>
                </c:pt>
                <c:pt idx="211">
                  <c:v>8.1518547023889194E-4</c:v>
                </c:pt>
                <c:pt idx="212">
                  <c:v>8.1364352161797913E-4</c:v>
                </c:pt>
                <c:pt idx="213">
                  <c:v>8.1195074664593288E-4</c:v>
                </c:pt>
                <c:pt idx="214">
                  <c:v>8.1046606410536634E-4</c:v>
                </c:pt>
                <c:pt idx="215">
                  <c:v>8.0872885870461977E-4</c:v>
                </c:pt>
                <c:pt idx="216">
                  <c:v>8.073010152655646E-4</c:v>
                </c:pt>
                <c:pt idx="217">
                  <c:v>8.056722807677E-4</c:v>
                </c:pt>
                <c:pt idx="218">
                  <c:v>8.0409757784422043E-4</c:v>
                </c:pt>
                <c:pt idx="219">
                  <c:v>8.0267791111843559E-4</c:v>
                </c:pt>
                <c:pt idx="220">
                  <c:v>8.0105850376010026E-4</c:v>
                </c:pt>
                <c:pt idx="221">
                  <c:v>7.9949281855798914E-4</c:v>
                </c:pt>
                <c:pt idx="222">
                  <c:v>7.9808128172056503E-4</c:v>
                </c:pt>
                <c:pt idx="223">
                  <c:v>7.9657168620316117E-4</c:v>
                </c:pt>
                <c:pt idx="224">
                  <c:v>7.9491442896701433E-4</c:v>
                </c:pt>
                <c:pt idx="225">
                  <c:v>7.9351097546118945E-4</c:v>
                </c:pt>
                <c:pt idx="226">
                  <c:v>7.9176014254798673E-4</c:v>
                </c:pt>
                <c:pt idx="227">
                  <c:v>7.9021263118272435E-4</c:v>
                </c:pt>
                <c:pt idx="228">
                  <c:v>7.8876769760553584E-4</c:v>
                </c:pt>
                <c:pt idx="229">
                  <c:v>7.871763541839388E-4</c:v>
                </c:pt>
                <c:pt idx="230">
                  <c:v>7.8563780192662856E-4</c:v>
                </c:pt>
                <c:pt idx="231">
                  <c:v>7.843002228869624E-4</c:v>
                </c:pt>
                <c:pt idx="232">
                  <c:v>7.8261910304327099E-4</c:v>
                </c:pt>
                <c:pt idx="233">
                  <c:v>7.8123735743158428E-4</c:v>
                </c:pt>
                <c:pt idx="234">
                  <c:v>7.8030113394924141E-4</c:v>
                </c:pt>
                <c:pt idx="235">
                  <c:v>7.7813734276738233E-4</c:v>
                </c:pt>
                <c:pt idx="236">
                  <c:v>7.7666547182958284E-4</c:v>
                </c:pt>
                <c:pt idx="237">
                  <c:v>7.7514746330645213E-4</c:v>
                </c:pt>
                <c:pt idx="238">
                  <c:v>7.7368124781846109E-4</c:v>
                </c:pt>
                <c:pt idx="239">
                  <c:v>7.7207161384750011E-4</c:v>
                </c:pt>
                <c:pt idx="240">
                  <c:v>7.7070849025366855E-4</c:v>
                </c:pt>
                <c:pt idx="241">
                  <c:v>7.6920212477266136E-4</c:v>
                </c:pt>
                <c:pt idx="242">
                  <c:v>7.6765025500815211E-4</c:v>
                </c:pt>
                <c:pt idx="243">
                  <c:v>7.6610151614992699E-4</c:v>
                </c:pt>
                <c:pt idx="244">
                  <c:v>7.64748933004524E-4</c:v>
                </c:pt>
                <c:pt idx="245">
                  <c:v>7.6339873789925243E-4</c:v>
                </c:pt>
                <c:pt idx="246">
                  <c:v>7.6190665947847695E-4</c:v>
                </c:pt>
                <c:pt idx="247">
                  <c:v>7.6041749735544111E-4</c:v>
                </c:pt>
                <c:pt idx="248">
                  <c:v>7.5888335062788449E-4</c:v>
                </c:pt>
                <c:pt idx="249">
                  <c:v>7.5754351144502441E-4</c:v>
                </c:pt>
                <c:pt idx="250">
                  <c:v>7.5606287718390944E-4</c:v>
                </c:pt>
                <c:pt idx="251">
                  <c:v>7.545375159278985E-4</c:v>
                </c:pt>
                <c:pt idx="252">
                  <c:v>7.5315781564345616E-4</c:v>
                </c:pt>
                <c:pt idx="253">
                  <c:v>7.5168575331433516E-4</c:v>
                </c:pt>
                <c:pt idx="254">
                  <c:v>7.5021656816109407E-4</c:v>
                </c:pt>
                <c:pt idx="255">
                  <c:v>7.4856126168117664E-4</c:v>
                </c:pt>
                <c:pt idx="256">
                  <c:v>7.4723964656293516E-4</c:v>
                </c:pt>
                <c:pt idx="257">
                  <c:v>7.4592036480952326E-4</c:v>
                </c:pt>
                <c:pt idx="258">
                  <c:v>7.4455642131065884E-4</c:v>
                </c:pt>
                <c:pt idx="259">
                  <c:v>7.4310117058239014E-4</c:v>
                </c:pt>
                <c:pt idx="260">
                  <c:v>7.4164876417138386E-4</c:v>
                </c:pt>
                <c:pt idx="261">
                  <c:v>7.4029263145527211E-4</c:v>
                </c:pt>
                <c:pt idx="262">
                  <c:v>7.3884571439133614E-4</c:v>
                </c:pt>
                <c:pt idx="263">
                  <c:v>7.3740162535634586E-4</c:v>
                </c:pt>
                <c:pt idx="264">
                  <c:v>7.3600680729249597E-4</c:v>
                </c:pt>
                <c:pt idx="265">
                  <c:v>7.3442920268048035E-4</c:v>
                </c:pt>
                <c:pt idx="266">
                  <c:v>7.3317880828090447E-4</c:v>
                </c:pt>
                <c:pt idx="267">
                  <c:v>7.3156109456490336E-4</c:v>
                </c:pt>
                <c:pt idx="268">
                  <c:v>7.3026949392780531E-4</c:v>
                </c:pt>
                <c:pt idx="269">
                  <c:v>7.289801736637591E-4</c:v>
                </c:pt>
                <c:pt idx="270">
                  <c:v>7.2755536702956154E-4</c:v>
                </c:pt>
                <c:pt idx="271">
                  <c:v>7.2595006108904523E-4</c:v>
                </c:pt>
                <c:pt idx="272">
                  <c:v>7.247598414468477E-4</c:v>
                </c:pt>
                <c:pt idx="273">
                  <c:v>7.2338893570967277E-4</c:v>
                </c:pt>
                <c:pt idx="274">
                  <c:v>7.2192949432079204E-4</c:v>
                </c:pt>
                <c:pt idx="275">
                  <c:v>7.2056394227306233E-4</c:v>
                </c:pt>
                <c:pt idx="276">
                  <c:v>7.1920097320941846E-4</c:v>
                </c:pt>
                <c:pt idx="277">
                  <c:v>7.1779528022218695E-4</c:v>
                </c:pt>
                <c:pt idx="278">
                  <c:v>7.1643754816875366E-4</c:v>
                </c:pt>
                <c:pt idx="279">
                  <c:v>7.1490188957291792E-4</c:v>
                </c:pt>
                <c:pt idx="280">
                  <c:v>7.1363970143457239E-4</c:v>
                </c:pt>
                <c:pt idx="281">
                  <c:v>7.1237974174032505E-4</c:v>
                </c:pt>
                <c:pt idx="282">
                  <c:v>7.1098738098927979E-4</c:v>
                </c:pt>
                <c:pt idx="283">
                  <c:v>7.0959774163575256E-4</c:v>
                </c:pt>
                <c:pt idx="284">
                  <c:v>7.0825551548101321E-4</c:v>
                </c:pt>
                <c:pt idx="285">
                  <c:v>7.0691582818870925E-4</c:v>
                </c:pt>
                <c:pt idx="286">
                  <c:v>7.0553414676826633E-4</c:v>
                </c:pt>
                <c:pt idx="287">
                  <c:v>7.0415516587237165E-4</c:v>
                </c:pt>
                <c:pt idx="288">
                  <c:v>7.027345287261038E-4</c:v>
                </c:pt>
                <c:pt idx="289">
                  <c:v>7.0144955215608055E-4</c:v>
                </c:pt>
                <c:pt idx="290">
                  <c:v>7.001227385546678E-4</c:v>
                </c:pt>
                <c:pt idx="291">
                  <c:v>6.9862205017736322E-4</c:v>
                </c:pt>
                <c:pt idx="292">
                  <c:v>6.973886047524988E-4</c:v>
                </c:pt>
                <c:pt idx="293">
                  <c:v>6.9615733702531205E-4</c:v>
                </c:pt>
                <c:pt idx="294">
                  <c:v>6.9470899056225737E-4</c:v>
                </c:pt>
                <c:pt idx="295">
                  <c:v>6.9343868899122854E-4</c:v>
                </c:pt>
                <c:pt idx="296">
                  <c:v>6.9212702818615519E-4</c:v>
                </c:pt>
                <c:pt idx="297">
                  <c:v>6.9073065787768903E-4</c:v>
                </c:pt>
                <c:pt idx="298">
                  <c:v>6.8946763083790701E-4</c:v>
                </c:pt>
                <c:pt idx="299">
                  <c:v>6.8812005227545444E-4</c:v>
                </c:pt>
                <c:pt idx="300">
                  <c:v>6.867751075828178E-4</c:v>
                </c:pt>
                <c:pt idx="301">
                  <c:v>6.8547605114882082E-4</c:v>
                </c:pt>
                <c:pt idx="302">
                  <c:v>6.8417945192039253E-4</c:v>
                </c:pt>
                <c:pt idx="303">
                  <c:v>6.8271293741522566E-4</c:v>
                </c:pt>
                <c:pt idx="304">
                  <c:v>6.8150758017100936E-4</c:v>
                </c:pt>
                <c:pt idx="305">
                  <c:v>6.8030435103365414E-4</c:v>
                </c:pt>
                <c:pt idx="306">
                  <c:v>6.7893183304516694E-4</c:v>
                </c:pt>
                <c:pt idx="307">
                  <c:v>6.7764761240841898E-4</c:v>
                </c:pt>
                <c:pt idx="308">
                  <c:v>6.7636582091486848E-4</c:v>
                </c:pt>
                <c:pt idx="309">
                  <c:v>6.7504385010743145E-4</c:v>
                </c:pt>
                <c:pt idx="310">
                  <c:v>6.7376698371109599E-4</c:v>
                </c:pt>
                <c:pt idx="311">
                  <c:v>6.7236522009261467E-4</c:v>
                </c:pt>
                <c:pt idx="312">
                  <c:v>6.7117813216094899E-4</c:v>
                </c:pt>
                <c:pt idx="313">
                  <c:v>6.6986630079710681E-4</c:v>
                </c:pt>
                <c:pt idx="314">
                  <c:v>6.6851484163573522E-4</c:v>
                </c:pt>
                <c:pt idx="315">
                  <c:v>6.6716610905108865E-4</c:v>
                </c:pt>
                <c:pt idx="316">
                  <c:v>6.6598820035979457E-4</c:v>
                </c:pt>
                <c:pt idx="317">
                  <c:v>6.6468651282362921E-4</c:v>
                </c:pt>
                <c:pt idx="318">
                  <c:v>6.6347110848461507E-4</c:v>
                </c:pt>
                <c:pt idx="319">
                  <c:v>6.6217434065591512E-4</c:v>
                </c:pt>
                <c:pt idx="320">
                  <c:v>6.6079669538349336E-4</c:v>
                </c:pt>
                <c:pt idx="321">
                  <c:v>6.5967166320319605E-4</c:v>
                </c:pt>
                <c:pt idx="322">
                  <c:v>6.5838232146787803E-4</c:v>
                </c:pt>
                <c:pt idx="323">
                  <c:v>6.5709549977730842E-4</c:v>
                </c:pt>
                <c:pt idx="324">
                  <c:v>6.5585258324275233E-4</c:v>
                </c:pt>
                <c:pt idx="325">
                  <c:v>6.5444678638072024E-4</c:v>
                </c:pt>
                <c:pt idx="326">
                  <c:v>6.5333256516848586E-4</c:v>
                </c:pt>
                <c:pt idx="327">
                  <c:v>6.5189102725188763E-4</c:v>
                </c:pt>
                <c:pt idx="328">
                  <c:v>6.5074008733398804E-4</c:v>
                </c:pt>
                <c:pt idx="329">
                  <c:v>6.4959117944696373E-4</c:v>
                </c:pt>
                <c:pt idx="330">
                  <c:v>6.483624575672523E-4</c:v>
                </c:pt>
                <c:pt idx="331">
                  <c:v>6.4717690237848569E-4</c:v>
                </c:pt>
                <c:pt idx="332">
                  <c:v>6.4587121921050609E-4</c:v>
                </c:pt>
                <c:pt idx="333">
                  <c:v>6.4464953375105221E-4</c:v>
                </c:pt>
                <c:pt idx="334">
                  <c:v>6.4330834861593927E-4</c:v>
                </c:pt>
                <c:pt idx="335">
                  <c:v>6.4213203505586653E-4</c:v>
                </c:pt>
                <c:pt idx="336">
                  <c:v>6.4091742237930814E-4</c:v>
                </c:pt>
                <c:pt idx="337">
                  <c:v>6.3962436774866538E-4</c:v>
                </c:pt>
                <c:pt idx="338">
                  <c:v>6.3845479048644811E-4</c:v>
                </c:pt>
                <c:pt idx="339">
                  <c:v>6.5193216987624472E-4</c:v>
                </c:pt>
                <c:pt idx="340">
                  <c:v>6.359614836308115E-4</c:v>
                </c:pt>
                <c:pt idx="341">
                  <c:v>6.3483866796506584E-4</c:v>
                </c:pt>
                <c:pt idx="342">
                  <c:v>6.3359786282599648E-4</c:v>
                </c:pt>
                <c:pt idx="343">
                  <c:v>6.3243930525515388E-4</c:v>
                </c:pt>
                <c:pt idx="344">
                  <c:v>6.3116335527516293E-4</c:v>
                </c:pt>
                <c:pt idx="345">
                  <c:v>6.2996949019688566E-4</c:v>
                </c:pt>
                <c:pt idx="346">
                  <c:v>6.2869852308315233E-4</c:v>
                </c:pt>
                <c:pt idx="347">
                  <c:v>6.2750932031147651E-4</c:v>
                </c:pt>
                <c:pt idx="348">
                  <c:v>6.2632236695375678E-4</c:v>
                </c:pt>
                <c:pt idx="349">
                  <c:v>6.2509820709890512E-4</c:v>
                </c:pt>
                <c:pt idx="350">
                  <c:v>6.2391581443666986E-4</c:v>
                </c:pt>
                <c:pt idx="351">
                  <c:v>6.2257847291127605E-4</c:v>
                </c:pt>
                <c:pt idx="352">
                  <c:v>6.2147928549107292E-4</c:v>
                </c:pt>
                <c:pt idx="353">
                  <c:v>6.2038203873062184E-4</c:v>
                </c:pt>
                <c:pt idx="355">
                  <c:v>6.1999063454794539E-4</c:v>
                </c:pt>
                <c:pt idx="356">
                  <c:v>23.7</c:v>
                </c:pt>
                <c:pt idx="357">
                  <c:v>4.33</c:v>
                </c:pt>
                <c:pt idx="358">
                  <c:v>1.591</c:v>
                </c:pt>
                <c:pt idx="359">
                  <c:v>0.78700000000000003</c:v>
                </c:pt>
                <c:pt idx="360">
                  <c:v>0.15</c:v>
                </c:pt>
                <c:pt idx="361">
                  <c:v>6.8000000000000005E-2</c:v>
                </c:pt>
                <c:pt idx="362">
                  <c:v>1.4E-2</c:v>
                </c:pt>
                <c:pt idx="363">
                  <c:v>9.1999999999999998E-3</c:v>
                </c:pt>
                <c:pt idx="364">
                  <c:v>1.0794374956574853E-3</c:v>
                </c:pt>
                <c:pt idx="365">
                  <c:v>1.0775317051945192E-3</c:v>
                </c:pt>
                <c:pt idx="366">
                  <c:v>1.075561397862187E-3</c:v>
                </c:pt>
                <c:pt idx="367">
                  <c:v>1.073391446480801E-3</c:v>
                </c:pt>
                <c:pt idx="368">
                  <c:v>9.7000000000000003E-3</c:v>
                </c:pt>
                <c:pt idx="369">
                  <c:v>9.7999999999999997E-3</c:v>
                </c:pt>
                <c:pt idx="370">
                  <c:v>1.2E-2</c:v>
                </c:pt>
                <c:pt idx="371">
                  <c:v>0.02</c:v>
                </c:pt>
                <c:pt idx="372">
                  <c:v>1.1000000000000001E-3</c:v>
                </c:pt>
                <c:pt idx="373">
                  <c:v>1.0611328428882126E-3</c:v>
                </c:pt>
                <c:pt idx="374">
                  <c:v>1.0590588370799157E-3</c:v>
                </c:pt>
                <c:pt idx="375">
                  <c:v>1.0569221797109745E-3</c:v>
                </c:pt>
                <c:pt idx="376">
                  <c:v>1.0547898330607137E-3</c:v>
                </c:pt>
                <c:pt idx="377">
                  <c:v>1.052927559040803E-3</c:v>
                </c:pt>
                <c:pt idx="378">
                  <c:v>1.0510685729408326E-3</c:v>
                </c:pt>
                <c:pt idx="379">
                  <c:v>6.4000000000000003E-3</c:v>
                </c:pt>
                <c:pt idx="380">
                  <c:v>1.0469639182061393E-3</c:v>
                </c:pt>
                <c:pt idx="381">
                  <c:v>1.0448516624064347E-3</c:v>
                </c:pt>
                <c:pt idx="382">
                  <c:v>4.4999999999999997E-3</c:v>
                </c:pt>
                <c:pt idx="383">
                  <c:v>8.3999999999999995E-3</c:v>
                </c:pt>
                <c:pt idx="384">
                  <c:v>1.0388681965587956E-3</c:v>
                </c:pt>
                <c:pt idx="385">
                  <c:v>1.0369685869091316E-3</c:v>
                </c:pt>
                <c:pt idx="386">
                  <c:v>1.0349418106325467E-3</c:v>
                </c:pt>
                <c:pt idx="387">
                  <c:v>1.032918995731578E-3</c:v>
                </c:pt>
                <c:pt idx="388">
                  <c:v>1.0306399238216425E-3</c:v>
                </c:pt>
                <c:pt idx="389">
                  <c:v>1.0288202874411455E-3</c:v>
                </c:pt>
                <c:pt idx="390">
                  <c:v>1.0270038637021155E-3</c:v>
                </c:pt>
                <c:pt idx="391">
                  <c:v>1.0251259484322158E-3</c:v>
                </c:pt>
                <c:pt idx="392">
                  <c:v>1.023251467001161E-3</c:v>
                </c:pt>
                <c:pt idx="393">
                  <c:v>1.021315955088851E-3</c:v>
                </c:pt>
                <c:pt idx="394">
                  <c:v>8.6999999999999994E-3</c:v>
                </c:pt>
                <c:pt idx="395">
                  <c:v>1.0173274908928907E-3</c:v>
                </c:pt>
                <c:pt idx="396">
                  <c:v>1.015531358149998E-3</c:v>
                </c:pt>
                <c:pt idx="397">
                  <c:v>1.0136744207888692E-3</c:v>
                </c:pt>
                <c:pt idx="398">
                  <c:v>1.0116931734356011E-3</c:v>
                </c:pt>
                <c:pt idx="399">
                  <c:v>1.009652076568794E-3</c:v>
                </c:pt>
                <c:pt idx="400">
                  <c:v>1.0079331044780136E-3</c:v>
                </c:pt>
                <c:pt idx="401">
                  <c:v>1.0056456933443727E-3</c:v>
                </c:pt>
                <c:pt idx="402">
                  <c:v>1.0038701852865103E-3</c:v>
                </c:pt>
                <c:pt idx="403">
                  <c:v>1.0018448713438341E-3</c:v>
                </c:pt>
                <c:pt idx="404">
                  <c:v>9.9994985067168606E-4</c:v>
                </c:pt>
                <c:pt idx="405">
                  <c:v>9.9812140468420849E-4</c:v>
                </c:pt>
                <c:pt idx="406">
                  <c:v>9.9610768893986282E-4</c:v>
                </c:pt>
                <c:pt idx="407">
                  <c:v>9.9416077612268197E-4</c:v>
                </c:pt>
                <c:pt idx="408">
                  <c:v>9.9221766858635565E-4</c:v>
                </c:pt>
                <c:pt idx="409">
                  <c:v>9.9002840163864574E-4</c:v>
                </c:pt>
                <c:pt idx="410">
                  <c:v>9.8828046653957912E-4</c:v>
                </c:pt>
                <c:pt idx="411">
                  <c:v>9.8653561749047366E-4</c:v>
                </c:pt>
                <c:pt idx="412">
                  <c:v>9.8498031990477963E-4</c:v>
                </c:pt>
                <c:pt idx="413">
                  <c:v>9.8280702171952899E-4</c:v>
                </c:pt>
                <c:pt idx="414">
                  <c:v>9.8088610532801176E-4</c:v>
                </c:pt>
                <c:pt idx="415">
                  <c:v>9.7896894340680405E-4</c:v>
                </c:pt>
                <c:pt idx="416">
                  <c:v>7.3000000000000001E-3</c:v>
                </c:pt>
                <c:pt idx="417">
                  <c:v>7.4999999999999997E-3</c:v>
                </c:pt>
                <c:pt idx="418">
                  <c:v>9.7336276269280396E-4</c:v>
                </c:pt>
                <c:pt idx="419">
                  <c:v>9.7158293219769417E-4</c:v>
                </c:pt>
                <c:pt idx="420">
                  <c:v>9.6956156629580525E-4</c:v>
                </c:pt>
                <c:pt idx="421">
                  <c:v>9.6772761049725327E-4</c:v>
                </c:pt>
                <c:pt idx="422">
                  <c:v>9.6583616712287064E-4</c:v>
                </c:pt>
                <c:pt idx="423">
                  <c:v>9.6394842061318388E-4</c:v>
                </c:pt>
                <c:pt idx="424">
                  <c:v>9.6236799462278159E-4</c:v>
                </c:pt>
                <c:pt idx="425">
                  <c:v>9.6024458913539158E-4</c:v>
                </c:pt>
                <c:pt idx="426">
                  <c:v>9.5848874571502181E-4</c:v>
                </c:pt>
                <c:pt idx="427">
                  <c:v>9.5667573450030664E-4</c:v>
                </c:pt>
                <c:pt idx="428">
                  <c:v>1.1000000000000001E-3</c:v>
                </c:pt>
                <c:pt idx="429">
                  <c:v>1.1000000000000001E-3</c:v>
                </c:pt>
                <c:pt idx="430">
                  <c:v>9.5119721846726151E-4</c:v>
                </c:pt>
                <c:pt idx="431">
                  <c:v>9.4933808408162934E-4</c:v>
                </c:pt>
                <c:pt idx="432">
                  <c:v>9.4748258341211488E-4</c:v>
                </c:pt>
                <c:pt idx="433">
                  <c:v>7.4999999999999997E-3</c:v>
                </c:pt>
                <c:pt idx="434">
                  <c:v>9.4384201951672588E-4</c:v>
                </c:pt>
                <c:pt idx="435">
                  <c:v>9.4205671303925994E-4</c:v>
                </c:pt>
                <c:pt idx="436">
                  <c:v>9.4039347389247689E-4</c:v>
                </c:pt>
                <c:pt idx="437">
                  <c:v>9.3843699726089838E-4</c:v>
                </c:pt>
                <c:pt idx="438">
                  <c:v>6.6E-3</c:v>
                </c:pt>
                <c:pt idx="439">
                  <c:v>9.3660280298816037E-4</c:v>
                </c:pt>
                <c:pt idx="453">
                  <c:v>6.1999063454794539E-4</c:v>
                </c:pt>
              </c:numCache>
            </c:numRef>
          </c:val>
          <c:smooth val="0"/>
        </c:ser>
        <c:ser>
          <c:idx val="1"/>
          <c:order val="1"/>
          <c:tx>
            <c:strRef>
              <c:f>浮遊塵!$P$233</c:f>
              <c:strCache>
                <c:ptCount val="1"/>
                <c:pt idx="0">
                  <c:v>Cs-134</c:v>
                </c:pt>
              </c:strCache>
            </c:strRef>
          </c:tx>
          <c:spPr>
            <a:ln w="0">
              <a:solidFill>
                <a:srgbClr val="FF0000"/>
              </a:solidFill>
              <a:prstDash val="sysDot"/>
            </a:ln>
          </c:spPr>
          <c:marker>
            <c:symbol val="triangle"/>
            <c:size val="3"/>
            <c:spPr>
              <a:noFill/>
              <a:ln w="0">
                <a:solidFill>
                  <a:srgbClr val="FF000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浮遊塵!$S$235:$S$722</c:f>
              <c:numCache>
                <c:formatCode>.0000</c:formatCode>
                <c:ptCount val="488"/>
                <c:pt idx="79">
                  <c:v>5.6080708164485318E-4</c:v>
                </c:pt>
                <c:pt idx="80">
                  <c:v>5.4553489887051857E-4</c:v>
                </c:pt>
                <c:pt idx="81">
                  <c:v>5.3019043612191315E-4</c:v>
                </c:pt>
                <c:pt idx="82">
                  <c:v>5.1575202136097784E-4</c:v>
                </c:pt>
                <c:pt idx="83">
                  <c:v>5.0032348966320896E-4</c:v>
                </c:pt>
                <c:pt idx="84">
                  <c:v>4.8669842673066142E-4</c:v>
                </c:pt>
                <c:pt idx="85">
                  <c:v>4.7344440841974621E-4</c:v>
                </c:pt>
                <c:pt idx="86">
                  <c:v>4.5970438283487466E-4</c:v>
                </c:pt>
                <c:pt idx="87">
                  <c:v>4.4800936293198831E-4</c:v>
                </c:pt>
                <c:pt idx="88">
                  <c:v>4.3380809113751983E-4</c:v>
                </c:pt>
                <c:pt idx="89">
                  <c:v>4.231611535594068E-4</c:v>
                </c:pt>
                <c:pt idx="90">
                  <c:v>4.123958045703734E-4</c:v>
                </c:pt>
                <c:pt idx="91">
                  <c:v>4.0116523293726413E-4</c:v>
                </c:pt>
                <c:pt idx="92">
                  <c:v>3.8916452279737403E-4</c:v>
                </c:pt>
                <c:pt idx="93">
                  <c:v>3.7926405847822615E-4</c:v>
                </c:pt>
                <c:pt idx="94">
                  <c:v>3.6893574735236286E-4</c:v>
                </c:pt>
                <c:pt idx="95">
                  <c:v>3.5789917039926535E-4</c:v>
                </c:pt>
                <c:pt idx="96">
                  <c:v>3.4815267873748251E-4</c:v>
                </c:pt>
                <c:pt idx="97">
                  <c:v>3.377378196247832E-4</c:v>
                </c:pt>
                <c:pt idx="98">
                  <c:v>3.2914566634116295E-4</c:v>
                </c:pt>
                <c:pt idx="99">
                  <c:v>3.2077210006130569E-4</c:v>
                </c:pt>
                <c:pt idx="100">
                  <c:v>3.106040719932303E-4</c:v>
                </c:pt>
                <c:pt idx="101">
                  <c:v>3.027022095365845E-4</c:v>
                </c:pt>
                <c:pt idx="102">
                  <c:v>2.9500137287423385E-4</c:v>
                </c:pt>
                <c:pt idx="103">
                  <c:v>2.8670375967619995E-4</c:v>
                </c:pt>
                <c:pt idx="104">
                  <c:v>2.7838321153332845E-4</c:v>
                </c:pt>
                <c:pt idx="105">
                  <c:v>2.7130105760772366E-4</c:v>
                </c:pt>
                <c:pt idx="106">
                  <c:v>2.6270119256919107E-4</c:v>
                </c:pt>
                <c:pt idx="107">
                  <c:v>2.5578247892311506E-4</c:v>
                </c:pt>
                <c:pt idx="108">
                  <c:v>2.4927529453786212E-4</c:v>
                </c:pt>
                <c:pt idx="109">
                  <c:v>2.4159586338337615E-4</c:v>
                </c:pt>
                <c:pt idx="110">
                  <c:v>2.3544959083035045E-4</c:v>
                </c:pt>
                <c:pt idx="111">
                  <c:v>2.292485976749353E-4</c:v>
                </c:pt>
                <c:pt idx="112">
                  <c:v>2.2157351565670649E-4</c:v>
                </c:pt>
                <c:pt idx="113">
                  <c:v>2.1653364654954498E-4</c:v>
                </c:pt>
                <c:pt idx="114">
                  <c:v>2.1102496444730983E-4</c:v>
                </c:pt>
                <c:pt idx="115">
                  <c:v>2.0527822562665474E-4</c:v>
                </c:pt>
                <c:pt idx="116">
                  <c:v>1.9895421343708945E-4</c:v>
                </c:pt>
                <c:pt idx="117">
                  <c:v>1.9407128678209591E-4</c:v>
                </c:pt>
                <c:pt idx="118">
                  <c:v>1.8791949773675577E-4</c:v>
                </c:pt>
                <c:pt idx="119">
                  <c:v>1.828019786999431E-4</c:v>
                </c:pt>
                <c:pt idx="120">
                  <c:v>1.7766023954019343E-4</c:v>
                </c:pt>
                <c:pt idx="121">
                  <c:v>1.7282210582399303E-4</c:v>
                </c:pt>
                <c:pt idx="122">
                  <c:v>1.6842545866825704E-4</c:v>
                </c:pt>
                <c:pt idx="123">
                  <c:v>1.6398966792121743E-4</c:v>
                </c:pt>
                <c:pt idx="124">
                  <c:v>1.5893763351410646E-4</c:v>
                </c:pt>
                <c:pt idx="125">
                  <c:v>1.5460936329749601E-4</c:v>
                </c:pt>
                <c:pt idx="126">
                  <c:v>1.50537444547543E-4</c:v>
                </c:pt>
                <c:pt idx="127">
                  <c:v>1.4616863523692457E-4</c:v>
                </c:pt>
                <c:pt idx="128">
                  <c:v>1.4205729573682813E-4</c:v>
                </c:pt>
                <c:pt idx="129">
                  <c:v>1.3844331474594163E-4</c:v>
                </c:pt>
                <c:pt idx="130">
                  <c:v>1.3356225817849401E-4</c:v>
                </c:pt>
                <c:pt idx="131">
                  <c:v>1.3064445835892871E-4</c:v>
                </c:pt>
                <c:pt idx="132">
                  <c:v>1.2673627752114998E-4</c:v>
                </c:pt>
                <c:pt idx="133">
                  <c:v>1.2317151916499985E-4</c:v>
                </c:pt>
                <c:pt idx="134">
                  <c:v>1.1970702809132229E-4</c:v>
                </c:pt>
                <c:pt idx="135">
                  <c:v>1.1709190949622658E-4</c:v>
                </c:pt>
                <c:pt idx="136">
                  <c:v>1.1338025931818856E-4</c:v>
                </c:pt>
                <c:pt idx="137">
                  <c:v>1.1049583089237357E-4</c:v>
                </c:pt>
                <c:pt idx="138">
                  <c:v>1.0728908577830553E-4</c:v>
                </c:pt>
                <c:pt idx="139">
                  <c:v>1.0455961866772011E-4</c:v>
                </c:pt>
                <c:pt idx="140">
                  <c:v>1.0124522462535344E-4</c:v>
                </c:pt>
                <c:pt idx="141">
                  <c:v>9.8578747513602304E-5</c:v>
                </c:pt>
                <c:pt idx="142">
                  <c:v>9.5982496925756949E-5</c:v>
                </c:pt>
                <c:pt idx="143">
                  <c:v>9.3111215893561881E-5</c:v>
                </c:pt>
                <c:pt idx="144">
                  <c:v>9.0742438123069501E-5</c:v>
                </c:pt>
                <c:pt idx="145">
                  <c:v>8.8190091858183584E-5</c:v>
                </c:pt>
                <c:pt idx="146">
                  <c:v>8.5630690803035196E-5</c:v>
                </c:pt>
                <c:pt idx="147">
                  <c:v>8.3452219875558461E-5</c:v>
                </c:pt>
                <c:pt idx="148">
                  <c:v>8.0806900928319291E-5</c:v>
                </c:pt>
                <c:pt idx="149">
                  <c:v>7.8751148688544054E-5</c:v>
                </c:pt>
                <c:pt idx="150">
                  <c:v>7.6677093973577046E-5</c:v>
                </c:pt>
                <c:pt idx="151">
                  <c:v>7.4657663261336478E-5</c:v>
                </c:pt>
                <c:pt idx="152">
                  <c:v>7.2424306771391286E-5</c:v>
                </c:pt>
                <c:pt idx="153">
                  <c:v>7.0581810287192209E-5</c:v>
                </c:pt>
                <c:pt idx="154">
                  <c:v>6.8596529490448833E-5</c:v>
                </c:pt>
                <c:pt idx="155">
                  <c:v>6.6544489584124237E-5</c:v>
                </c:pt>
                <c:pt idx="156">
                  <c:v>6.4672768006526424E-5</c:v>
                </c:pt>
                <c:pt idx="157">
                  <c:v>6.2853693037024093E-5</c:v>
                </c:pt>
                <c:pt idx="158">
                  <c:v>6.119832672723097E-5</c:v>
                </c:pt>
                <c:pt idx="159">
                  <c:v>5.9696338226183747E-5</c:v>
                </c:pt>
                <c:pt idx="160">
                  <c:v>5.7750872712228263E-5</c:v>
                </c:pt>
                <c:pt idx="161">
                  <c:v>5.6333494960613834E-5</c:v>
                </c:pt>
                <c:pt idx="162">
                  <c:v>5.4799392664986269E-5</c:v>
                </c:pt>
                <c:pt idx="163">
                  <c:v>5.3307067820857108E-5</c:v>
                </c:pt>
                <c:pt idx="164">
                  <c:v>5.1807680122456774E-5</c:v>
                </c:pt>
                <c:pt idx="165">
                  <c:v>5.0350466258822022E-5</c:v>
                </c:pt>
                <c:pt idx="166">
                  <c:v>4.8889224596014013E-5</c:v>
                </c:pt>
                <c:pt idx="167">
                  <c:v>4.7645467790474829E-5</c:v>
                </c:pt>
                <c:pt idx="168">
                  <c:v>4.6305326019225212E-5</c:v>
                </c:pt>
                <c:pt idx="169">
                  <c:v>4.4961480040890439E-5</c:v>
                </c:pt>
                <c:pt idx="170">
                  <c:v>4.3777337698541708E-5</c:v>
                </c:pt>
                <c:pt idx="171">
                  <c:v>4.27029119528389E-5</c:v>
                </c:pt>
                <c:pt idx="172">
                  <c:v>4.1349289218062287E-5</c:v>
                </c:pt>
                <c:pt idx="173">
                  <c:v>4.0297350671395971E-5</c:v>
                </c:pt>
                <c:pt idx="174">
                  <c:v>3.9272173762641462E-5</c:v>
                </c:pt>
                <c:pt idx="175">
                  <c:v>3.7992318716527852E-5</c:v>
                </c:pt>
                <c:pt idx="176">
                  <c:v>3.6957692631283374E-5</c:v>
                </c:pt>
                <c:pt idx="177">
                  <c:v>3.6017477643072437E-5</c:v>
                </c:pt>
                <c:pt idx="178">
                  <c:v>3.4972199558639758E-5</c:v>
                </c:pt>
                <c:pt idx="179">
                  <c:v>3.4019818889491414E-5</c:v>
                </c:pt>
                <c:pt idx="180">
                  <c:v>3.3123845091710621E-5</c:v>
                </c:pt>
                <c:pt idx="181">
                  <c:v>3.2132957469785514E-5</c:v>
                </c:pt>
                <c:pt idx="182">
                  <c:v>3.1286677598876936E-5</c:v>
                </c:pt>
                <c:pt idx="183">
                  <c:v>3.0462686047385531E-5</c:v>
                </c:pt>
                <c:pt idx="184">
                  <c:v>2.9578615862520446E-5</c:v>
                </c:pt>
                <c:pt idx="185">
                  <c:v>2.8746647146683113E-5</c:v>
                </c:pt>
                <c:pt idx="186">
                  <c:v>2.80153236634296E-5</c:v>
                </c:pt>
                <c:pt idx="187">
                  <c:v>2.7077390306083889E-5</c:v>
                </c:pt>
                <c:pt idx="188">
                  <c:v>2.6412830814786411E-5</c:v>
                </c:pt>
                <c:pt idx="189">
                  <c:v>2.5669907310970571E-5</c:v>
                </c:pt>
                <c:pt idx="190">
                  <c:v>2.4993843619485273E-5</c:v>
                </c:pt>
                <c:pt idx="191">
                  <c:v>2.4335585294782458E-5</c:v>
                </c:pt>
                <c:pt idx="192">
                  <c:v>2.3607595226777436E-5</c:v>
                </c:pt>
                <c:pt idx="193">
                  <c:v>2.2985846274482424E-5</c:v>
                </c:pt>
                <c:pt idx="194">
                  <c:v>2.2359884055002175E-5</c:v>
                </c:pt>
                <c:pt idx="195">
                  <c:v>2.1791041775455286E-5</c:v>
                </c:pt>
                <c:pt idx="196">
                  <c:v>2.1119724525948567E-5</c:v>
                </c:pt>
                <c:pt idx="197">
                  <c:v>2.0563498172919887E-5</c:v>
                </c:pt>
                <c:pt idx="198">
                  <c:v>2.0040356498867896E-5</c:v>
                </c:pt>
                <c:pt idx="199">
                  <c:v>1.9458757041513532E-5</c:v>
                </c:pt>
                <c:pt idx="200">
                  <c:v>1.8894036422058768E-5</c:v>
                </c:pt>
                <c:pt idx="201">
                  <c:v>1.8430320713444928E-5</c:v>
                </c:pt>
                <c:pt idx="202">
                  <c:v>1.7878984459682743E-5</c:v>
                </c:pt>
                <c:pt idx="203">
                  <c:v>1.7328186072201935E-5</c:v>
                </c:pt>
                <c:pt idx="204">
                  <c:v>1.6887351726125841E-5</c:v>
                </c:pt>
                <c:pt idx="205">
                  <c:v>1.6457732340454191E-5</c:v>
                </c:pt>
                <c:pt idx="206">
                  <c:v>1.5980105697483429E-5</c:v>
                </c:pt>
                <c:pt idx="207">
                  <c:v>1.5587906493898688E-5</c:v>
                </c:pt>
                <c:pt idx="208">
                  <c:v>1.5079906582685692E-5</c:v>
                </c:pt>
                <c:pt idx="209">
                  <c:v>1.4696269153495616E-5</c:v>
                </c:pt>
                <c:pt idx="210">
                  <c:v>1.426976266069497E-5</c:v>
                </c:pt>
                <c:pt idx="211">
                  <c:v>1.3919540349477756E-5</c:v>
                </c:pt>
                <c:pt idx="212">
                  <c:v>1.3540476369528634E-5</c:v>
                </c:pt>
                <c:pt idx="213">
                  <c:v>1.3135418007723494E-5</c:v>
                </c:pt>
                <c:pt idx="214">
                  <c:v>1.2789472886850054E-5</c:v>
                </c:pt>
                <c:pt idx="215">
                  <c:v>1.2395467228492223E-5</c:v>
                </c:pt>
                <c:pt idx="216">
                  <c:v>1.2080122756358131E-5</c:v>
                </c:pt>
                <c:pt idx="217">
                  <c:v>1.1729540527929764E-5</c:v>
                </c:pt>
                <c:pt idx="218">
                  <c:v>1.139961938436641E-5</c:v>
                </c:pt>
                <c:pt idx="219">
                  <c:v>1.1109609585540143E-5</c:v>
                </c:pt>
                <c:pt idx="220">
                  <c:v>1.0787193020408969E-5</c:v>
                </c:pt>
                <c:pt idx="221">
                  <c:v>1.0483777635240424E-5</c:v>
                </c:pt>
                <c:pt idx="222">
                  <c:v>1.0217067130229615E-5</c:v>
                </c:pt>
                <c:pt idx="223">
                  <c:v>9.9388307781264028E-6</c:v>
                </c:pt>
                <c:pt idx="224">
                  <c:v>9.6415143172147407E-6</c:v>
                </c:pt>
                <c:pt idx="225">
                  <c:v>9.3962312482597577E-6</c:v>
                </c:pt>
                <c:pt idx="226">
                  <c:v>9.0983838262172118E-6</c:v>
                </c:pt>
                <c:pt idx="227">
                  <c:v>8.8424702045901562E-6</c:v>
                </c:pt>
                <c:pt idx="228">
                  <c:v>8.6095876711261905E-6</c:v>
                </c:pt>
                <c:pt idx="229">
                  <c:v>8.3597252738252831E-6</c:v>
                </c:pt>
                <c:pt idx="230">
                  <c:v>8.1245881756884439E-6</c:v>
                </c:pt>
                <c:pt idx="231">
                  <c:v>7.9251866778334709E-6</c:v>
                </c:pt>
                <c:pt idx="232">
                  <c:v>7.6810352243502783E-6</c:v>
                </c:pt>
                <c:pt idx="233">
                  <c:v>7.4856273422900845E-6</c:v>
                </c:pt>
                <c:pt idx="234">
                  <c:v>7.3558681144697131E-6</c:v>
                </c:pt>
                <c:pt idx="235">
                  <c:v>7.0639433287546503E-6</c:v>
                </c:pt>
                <c:pt idx="236">
                  <c:v>6.8715744426345537E-6</c:v>
                </c:pt>
                <c:pt idx="237">
                  <c:v>6.6782951157251655E-6</c:v>
                </c:pt>
                <c:pt idx="238">
                  <c:v>6.4964283972644121E-6</c:v>
                </c:pt>
                <c:pt idx="239">
                  <c:v>6.302090135273715E-6</c:v>
                </c:pt>
                <c:pt idx="240">
                  <c:v>6.1417630374390103E-6</c:v>
                </c:pt>
                <c:pt idx="241">
                  <c:v>5.9690113870242208E-6</c:v>
                </c:pt>
                <c:pt idx="242">
                  <c:v>5.7957822439283173E-6</c:v>
                </c:pt>
                <c:pt idx="243">
                  <c:v>5.6275804552923069E-6</c:v>
                </c:pt>
                <c:pt idx="244">
                  <c:v>5.484413089726035E-6</c:v>
                </c:pt>
                <c:pt idx="245">
                  <c:v>5.34488794566615E-6</c:v>
                </c:pt>
                <c:pt idx="246">
                  <c:v>5.1945502969702588E-6</c:v>
                </c:pt>
                <c:pt idx="247">
                  <c:v>5.0484412511646747E-6</c:v>
                </c:pt>
                <c:pt idx="248">
                  <c:v>4.9019283539350874E-6</c:v>
                </c:pt>
                <c:pt idx="249">
                  <c:v>4.777221799457046E-6</c:v>
                </c:pt>
                <c:pt idx="250">
                  <c:v>4.6428511073246743E-6</c:v>
                </c:pt>
                <c:pt idx="251">
                  <c:v>4.5081090090616141E-6</c:v>
                </c:pt>
                <c:pt idx="252">
                  <c:v>4.3893797600088991E-6</c:v>
                </c:pt>
                <c:pt idx="253">
                  <c:v>4.2659180449905075E-6</c:v>
                </c:pt>
                <c:pt idx="254">
                  <c:v>4.1459289834923601E-6</c:v>
                </c:pt>
                <c:pt idx="255">
                  <c:v>4.0145088186328224E-6</c:v>
                </c:pt>
                <c:pt idx="256">
                  <c:v>3.9123784881698004E-6</c:v>
                </c:pt>
                <c:pt idx="257">
                  <c:v>3.8128463845065522E-6</c:v>
                </c:pt>
                <c:pt idx="258">
                  <c:v>3.7124281410532798E-6</c:v>
                </c:pt>
                <c:pt idx="259">
                  <c:v>3.6080072956862694E-6</c:v>
                </c:pt>
                <c:pt idx="260">
                  <c:v>3.506523534225768E-6</c:v>
                </c:pt>
                <c:pt idx="261">
                  <c:v>3.414172860103325E-6</c:v>
                </c:pt>
                <c:pt idx="262">
                  <c:v>3.3181411518155148E-6</c:v>
                </c:pt>
                <c:pt idx="263">
                  <c:v>3.2248105630592969E-6</c:v>
                </c:pt>
                <c:pt idx="264">
                  <c:v>3.1369908868398094E-6</c:v>
                </c:pt>
                <c:pt idx="265">
                  <c:v>3.0403495185389605E-6</c:v>
                </c:pt>
                <c:pt idx="266">
                  <c:v>2.9657303212467911E-6</c:v>
                </c:pt>
                <c:pt idx="267">
                  <c:v>2.8717208075047399E-6</c:v>
                </c:pt>
                <c:pt idx="268">
                  <c:v>2.7986633530767614E-6</c:v>
                </c:pt>
                <c:pt idx="269">
                  <c:v>2.7274645026027426E-6</c:v>
                </c:pt>
                <c:pt idx="270">
                  <c:v>2.6507480953756688E-6</c:v>
                </c:pt>
                <c:pt idx="271">
                  <c:v>2.5667230787672221E-6</c:v>
                </c:pt>
                <c:pt idx="272">
                  <c:v>2.506033419932037E-6</c:v>
                </c:pt>
                <c:pt idx="273">
                  <c:v>2.4377878472913724E-6</c:v>
                </c:pt>
                <c:pt idx="274">
                  <c:v>2.3670398000093859E-6</c:v>
                </c:pt>
                <c:pt idx="275">
                  <c:v>2.3025793720956731E-6</c:v>
                </c:pt>
                <c:pt idx="276">
                  <c:v>2.2398743632360916E-6</c:v>
                </c:pt>
                <c:pt idx="277">
                  <c:v>2.1768725849825044E-6</c:v>
                </c:pt>
                <c:pt idx="278">
                  <c:v>2.1175908870824328E-6</c:v>
                </c:pt>
                <c:pt idx="279">
                  <c:v>2.0523542038368474E-6</c:v>
                </c:pt>
                <c:pt idx="280">
                  <c:v>2.0001416860582953E-6</c:v>
                </c:pt>
                <c:pt idx="281">
                  <c:v>1.9492574706788501E-6</c:v>
                </c:pt>
                <c:pt idx="282">
                  <c:v>1.8944299817167341E-6</c:v>
                </c:pt>
                <c:pt idx="283">
                  <c:v>1.8411446459032449E-6</c:v>
                </c:pt>
                <c:pt idx="284">
                  <c:v>1.7910056614529223E-6</c:v>
                </c:pt>
                <c:pt idx="285">
                  <c:v>1.742232087247419E-6</c:v>
                </c:pt>
                <c:pt idx="286">
                  <c:v>1.6932276781481246E-6</c:v>
                </c:pt>
                <c:pt idx="287">
                  <c:v>1.6456016342670745E-6</c:v>
                </c:pt>
                <c:pt idx="288">
                  <c:v>1.5978439500379898E-6</c:v>
                </c:pt>
                <c:pt idx="289">
                  <c:v>1.5557618238271767E-6</c:v>
                </c:pt>
                <c:pt idx="290">
                  <c:v>1.513394529075597E-6</c:v>
                </c:pt>
                <c:pt idx="291">
                  <c:v>1.4667713403750972E-6</c:v>
                </c:pt>
                <c:pt idx="292">
                  <c:v>1.4294562294925623E-6</c:v>
                </c:pt>
                <c:pt idx="293">
                  <c:v>1.3930904264277146E-6</c:v>
                </c:pt>
                <c:pt idx="294">
                  <c:v>1.3514166395848019E-6</c:v>
                </c:pt>
                <c:pt idx="295">
                  <c:v>1.3158246247393921E-6</c:v>
                </c:pt>
                <c:pt idx="296">
                  <c:v>1.2799914214405858E-6</c:v>
                </c:pt>
                <c:pt idx="297">
                  <c:v>1.2428442620988752E-6</c:v>
                </c:pt>
                <c:pt idx="298">
                  <c:v>1.2101116982607182E-6</c:v>
                </c:pt>
                <c:pt idx="299">
                  <c:v>1.176074437007485E-6</c:v>
                </c:pt>
                <c:pt idx="300">
                  <c:v>1.1429945544452298E-6</c:v>
                </c:pt>
                <c:pt idx="301">
                  <c:v>1.1118679472448395E-6</c:v>
                </c:pt>
                <c:pt idx="302">
                  <c:v>1.0815889955927962E-6</c:v>
                </c:pt>
                <c:pt idx="303">
                  <c:v>1.0482684523576424E-6</c:v>
                </c:pt>
                <c:pt idx="304">
                  <c:v>1.0216001827660207E-6</c:v>
                </c:pt>
                <c:pt idx="305">
                  <c:v>9.9561036209786994E-7</c:v>
                </c:pt>
                <c:pt idx="306">
                  <c:v>9.6671634285399088E-7</c:v>
                </c:pt>
                <c:pt idx="307">
                  <c:v>9.4039023328401117E-7</c:v>
                </c:pt>
                <c:pt idx="308">
                  <c:v>9.1478104967707577E-7</c:v>
                </c:pt>
                <c:pt idx="309">
                  <c:v>8.8905066328206785E-7</c:v>
                </c:pt>
                <c:pt idx="310">
                  <c:v>8.6483958487438532E-7</c:v>
                </c:pt>
                <c:pt idx="311">
                  <c:v>8.3896822733028967E-7</c:v>
                </c:pt>
                <c:pt idx="312">
                  <c:v>8.176246193881365E-7</c:v>
                </c:pt>
                <c:pt idx="313">
                  <c:v>7.946269879982486E-7</c:v>
                </c:pt>
                <c:pt idx="314">
                  <c:v>7.715657902074292E-7</c:v>
                </c:pt>
                <c:pt idx="315">
                  <c:v>7.4917386095591141E-7</c:v>
                </c:pt>
                <c:pt idx="316">
                  <c:v>7.3011464911944562E-7</c:v>
                </c:pt>
                <c:pt idx="317">
                  <c:v>7.0957844317034923E-7</c:v>
                </c:pt>
                <c:pt idx="318">
                  <c:v>6.9089040445339127E-7</c:v>
                </c:pt>
                <c:pt idx="319">
                  <c:v>6.7145747340451969E-7</c:v>
                </c:pt>
                <c:pt idx="320">
                  <c:v>6.5137107047625169E-7</c:v>
                </c:pt>
                <c:pt idx="321">
                  <c:v>6.3538449191944225E-7</c:v>
                </c:pt>
                <c:pt idx="322">
                  <c:v>6.1751279629101369E-7</c:v>
                </c:pt>
                <c:pt idx="323">
                  <c:v>6.0014378448426662E-7</c:v>
                </c:pt>
                <c:pt idx="324">
                  <c:v>5.8380036467465578E-7</c:v>
                </c:pt>
                <c:pt idx="325">
                  <c:v>5.6581521008164059E-7</c:v>
                </c:pt>
                <c:pt idx="326">
                  <c:v>5.5192842616599352E-7</c:v>
                </c:pt>
                <c:pt idx="327">
                  <c:v>5.3443306504277898E-7</c:v>
                </c:pt>
                <c:pt idx="328">
                  <c:v>5.2083692464078271E-7</c:v>
                </c:pt>
                <c:pt idx="329">
                  <c:v>5.07586674203166E-7</c:v>
                </c:pt>
                <c:pt idx="330">
                  <c:v>4.9376381654682051E-7</c:v>
                </c:pt>
                <c:pt idx="331">
                  <c:v>4.8075964849538962E-7</c:v>
                </c:pt>
                <c:pt idx="332">
                  <c:v>4.6680732430901114E-7</c:v>
                </c:pt>
                <c:pt idx="333">
                  <c:v>4.5409499058395299E-7</c:v>
                </c:pt>
                <c:pt idx="334">
                  <c:v>4.4051090624525312E-7</c:v>
                </c:pt>
                <c:pt idx="335">
                  <c:v>4.2890925043060844E-7</c:v>
                </c:pt>
                <c:pt idx="336">
                  <c:v>4.1722897626758118E-7</c:v>
                </c:pt>
                <c:pt idx="337">
                  <c:v>4.0512040194139802E-7</c:v>
                </c:pt>
                <c:pt idx="338">
                  <c:v>3.9445081941760529E-7</c:v>
                </c:pt>
                <c:pt idx="339">
                  <c:v>5.3492515129752617E-7</c:v>
                </c:pt>
                <c:pt idx="340">
                  <c:v>3.7257315935280196E-7</c:v>
                </c:pt>
                <c:pt idx="341">
                  <c:v>3.6309478438704153E-7</c:v>
                </c:pt>
                <c:pt idx="342">
                  <c:v>3.5288188250894977E-7</c:v>
                </c:pt>
                <c:pt idx="343">
                  <c:v>3.4358809639366708E-7</c:v>
                </c:pt>
                <c:pt idx="344">
                  <c:v>3.3361668443663572E-7</c:v>
                </c:pt>
                <c:pt idx="345">
                  <c:v>3.2453146574371206E-7</c:v>
                </c:pt>
                <c:pt idx="346">
                  <c:v>3.1511310413015297E-7</c:v>
                </c:pt>
                <c:pt idx="347">
                  <c:v>3.0653178431737831E-7</c:v>
                </c:pt>
                <c:pt idx="348">
                  <c:v>2.9818415535643938E-7</c:v>
                </c:pt>
                <c:pt idx="349">
                  <c:v>2.8979701885323137E-7</c:v>
                </c:pt>
                <c:pt idx="350">
                  <c:v>2.8190511950987232E-7</c:v>
                </c:pt>
                <c:pt idx="351">
                  <c:v>2.7322046040080734E-7</c:v>
                </c:pt>
                <c:pt idx="352">
                  <c:v>2.662696484408283E-7</c:v>
                </c:pt>
                <c:pt idx="353">
                  <c:v>2.5949566726003855E-7</c:v>
                </c:pt>
                <c:pt idx="355">
                  <c:v>2.5711838252448208E-7</c:v>
                </c:pt>
                <c:pt idx="356">
                  <c:v>25.16</c:v>
                </c:pt>
                <c:pt idx="357">
                  <c:v>4.4400000000000004</c:v>
                </c:pt>
                <c:pt idx="358">
                  <c:v>1.512</c:v>
                </c:pt>
                <c:pt idx="359">
                  <c:v>0.74299999999999999</c:v>
                </c:pt>
                <c:pt idx="360">
                  <c:v>0.14099999999999999</c:v>
                </c:pt>
                <c:pt idx="361">
                  <c:v>5.6000000000000001E-2</c:v>
                </c:pt>
                <c:pt idx="362">
                  <c:v>1.2E-2</c:v>
                </c:pt>
                <c:pt idx="363">
                  <c:v>6.6E-3</c:v>
                </c:pt>
                <c:pt idx="364">
                  <c:v>8.3537769831273337E-4</c:v>
                </c:pt>
                <c:pt idx="365">
                  <c:v>8.1412543452541117E-4</c:v>
                </c:pt>
                <c:pt idx="366">
                  <c:v>7.9268396066539053E-4</c:v>
                </c:pt>
                <c:pt idx="367">
                  <c:v>7.6967915227275766E-4</c:v>
                </c:pt>
                <c:pt idx="368">
                  <c:v>7.487188593737667E-4</c:v>
                </c:pt>
                <c:pt idx="369">
                  <c:v>7.2832936779778691E-4</c:v>
                </c:pt>
                <c:pt idx="370">
                  <c:v>7.0784337711959748E-4</c:v>
                </c:pt>
                <c:pt idx="371">
                  <c:v>6.8856702740007175E-4</c:v>
                </c:pt>
                <c:pt idx="372">
                  <c:v>6.6796879846778984E-4</c:v>
                </c:pt>
                <c:pt idx="373">
                  <c:v>6.5097546822278762E-4</c:v>
                </c:pt>
                <c:pt idx="374">
                  <c:v>6.3266523941234566E-4</c:v>
                </c:pt>
                <c:pt idx="375">
                  <c:v>6.14304400374877E-4</c:v>
                </c:pt>
                <c:pt idx="376">
                  <c:v>5.9647641882531641E-4</c:v>
                </c:pt>
                <c:pt idx="377">
                  <c:v>5.8130187655372316E-4</c:v>
                </c:pt>
                <c:pt idx="378">
                  <c:v>5.6651337927214954E-4</c:v>
                </c:pt>
                <c:pt idx="379">
                  <c:v>4.7000000000000002E-3</c:v>
                </c:pt>
                <c:pt idx="380">
                  <c:v>5.3509251126082613E-4</c:v>
                </c:pt>
                <c:pt idx="381">
                  <c:v>5.1956337063893817E-4</c:v>
                </c:pt>
                <c:pt idx="382">
                  <c:v>5.0634551980409891E-4</c:v>
                </c:pt>
                <c:pt idx="383">
                  <c:v>4.9210335127804596E-4</c:v>
                </c:pt>
                <c:pt idx="384">
                  <c:v>4.7782181681124388E-4</c:v>
                </c:pt>
                <c:pt idx="385">
                  <c:v>4.6523751031444675E-4</c:v>
                </c:pt>
                <c:pt idx="386">
                  <c:v>4.5215160204156778E-4</c:v>
                </c:pt>
                <c:pt idx="387">
                  <c:v>4.3943376597165978E-4</c:v>
                </c:pt>
                <c:pt idx="388">
                  <c:v>4.2550432863715975E-4</c:v>
                </c:pt>
                <c:pt idx="389">
                  <c:v>4.1467936855849242E-4</c:v>
                </c:pt>
                <c:pt idx="390">
                  <c:v>4.0412979877040104E-4</c:v>
                </c:pt>
                <c:pt idx="391">
                  <c:v>3.93486305582595E-4</c:v>
                </c:pt>
                <c:pt idx="392">
                  <c:v>3.8312312814379719E-4</c:v>
                </c:pt>
                <c:pt idx="393">
                  <c:v>3.7268972487626789E-4</c:v>
                </c:pt>
                <c:pt idx="394">
                  <c:v>3.6220694254283345E-4</c:v>
                </c:pt>
                <c:pt idx="395">
                  <c:v>3.5201901332209632E-4</c:v>
                </c:pt>
                <c:pt idx="396">
                  <c:v>3.4306354210903388E-4</c:v>
                </c:pt>
                <c:pt idx="397">
                  <c:v>3.3402833984349503E-4</c:v>
                </c:pt>
                <c:pt idx="398">
                  <c:v>3.2463300064829609E-4</c:v>
                </c:pt>
                <c:pt idx="399">
                  <c:v>3.1521169234836449E-4</c:v>
                </c:pt>
                <c:pt idx="400">
                  <c:v>3.0747546224826585E-4</c:v>
                </c:pt>
                <c:pt idx="401">
                  <c:v>2.9745503342522728E-4</c:v>
                </c:pt>
                <c:pt idx="402">
                  <c:v>2.8988768652574962E-4</c:v>
                </c:pt>
                <c:pt idx="403">
                  <c:v>2.8147473632765226E-4</c:v>
                </c:pt>
                <c:pt idx="404">
                  <c:v>2.7380947360139472E-4</c:v>
                </c:pt>
                <c:pt idx="405">
                  <c:v>2.6659820317318032E-4</c:v>
                </c:pt>
                <c:pt idx="406">
                  <c:v>2.5886114668389413E-4</c:v>
                </c:pt>
                <c:pt idx="407">
                  <c:v>2.5158006305280809E-4</c:v>
                </c:pt>
                <c:pt idx="408">
                  <c:v>2.4450377716569413E-4</c:v>
                </c:pt>
                <c:pt idx="409">
                  <c:v>2.3675334853272981E-4</c:v>
                </c:pt>
                <c:pt idx="410">
                  <c:v>2.3073027103651236E-4</c:v>
                </c:pt>
                <c:pt idx="411">
                  <c:v>2.2486042247137549E-4</c:v>
                </c:pt>
                <c:pt idx="412">
                  <c:v>2.1974579000603789E-4</c:v>
                </c:pt>
                <c:pt idx="413">
                  <c:v>2.1278015502657502E-4</c:v>
                </c:pt>
                <c:pt idx="414">
                  <c:v>2.067952085653905E-4</c:v>
                </c:pt>
                <c:pt idx="415">
                  <c:v>2.0097860291652832E-4</c:v>
                </c:pt>
                <c:pt idx="416">
                  <c:v>1.9586564587516071E-4</c:v>
                </c:pt>
                <c:pt idx="417">
                  <c:v>1.9000639724262098E-4</c:v>
                </c:pt>
                <c:pt idx="418">
                  <c:v>1.8483204670041476E-4</c:v>
                </c:pt>
                <c:pt idx="419">
                  <c:v>1.7996415862106579E-4</c:v>
                </c:pt>
                <c:pt idx="420">
                  <c:v>1.7458059712106323E-4</c:v>
                </c:pt>
                <c:pt idx="421">
                  <c:v>1.6982632978858718E-4</c:v>
                </c:pt>
                <c:pt idx="422">
                  <c:v>1.6504956152578928E-4</c:v>
                </c:pt>
                <c:pt idx="423">
                  <c:v>1.6040715119832971E-4</c:v>
                </c:pt>
                <c:pt idx="424">
                  <c:v>1.5661435587830381E-4</c:v>
                </c:pt>
                <c:pt idx="425">
                  <c:v>1.5164989928706724E-4</c:v>
                </c:pt>
                <c:pt idx="426">
                  <c:v>1.4765592340381292E-4</c:v>
                </c:pt>
                <c:pt idx="427">
                  <c:v>1.436348824367086E-4</c:v>
                </c:pt>
                <c:pt idx="428">
                  <c:v>1.4010965628582421E-4</c:v>
                </c:pt>
                <c:pt idx="429">
                  <c:v>1.3591832753937535E-4</c:v>
                </c:pt>
                <c:pt idx="430">
                  <c:v>1.3209530225153634E-4</c:v>
                </c:pt>
                <c:pt idx="431">
                  <c:v>1.2837980861609512E-4</c:v>
                </c:pt>
                <c:pt idx="432">
                  <c:v>1.2476882205032032E-4</c:v>
                </c:pt>
                <c:pt idx="433">
                  <c:v>1.2148280822114055E-4</c:v>
                </c:pt>
                <c:pt idx="434">
                  <c:v>1.1795720550328001E-4</c:v>
                </c:pt>
                <c:pt idx="435">
                  <c:v>1.1474493507917606E-4</c:v>
                </c:pt>
                <c:pt idx="436">
                  <c:v>1.1182578888520036E-4</c:v>
                </c:pt>
                <c:pt idx="437">
                  <c:v>1.0848056161126629E-4</c:v>
                </c:pt>
                <c:pt idx="438">
                  <c:v>1.0562352874204485E-4</c:v>
                </c:pt>
                <c:pt idx="439">
                  <c:v>1.054292885579049E-4</c:v>
                </c:pt>
                <c:pt idx="453" formatCode="0.E+00">
                  <c:v>2.5711838252448208E-7</c:v>
                </c:pt>
              </c:numCache>
            </c:numRef>
          </c:val>
          <c:smooth val="0"/>
        </c:ser>
        <c:ser>
          <c:idx val="2"/>
          <c:order val="2"/>
          <c:tx>
            <c:strRef>
              <c:f>浮遊塵!$J$233</c:f>
              <c:strCache>
                <c:ptCount val="1"/>
                <c:pt idx="0">
                  <c:v>K-40</c:v>
                </c:pt>
              </c:strCache>
            </c:strRef>
          </c:tx>
          <c:spPr>
            <a:ln w="0">
              <a:solidFill>
                <a:srgbClr val="00B050"/>
              </a:solidFill>
              <a:prstDash val="solid"/>
            </a:ln>
          </c:spPr>
          <c:marker>
            <c:symbol val="square"/>
            <c:size val="4"/>
            <c:spPr>
              <a:solidFill>
                <a:schemeClr val="bg1"/>
              </a:solidFill>
              <a:ln>
                <a:solidFill>
                  <a:srgbClr val="00B050"/>
                </a:solidFill>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浮遊塵!$M$235:$M$722</c:f>
              <c:numCache>
                <c:formatCode>0.000</c:formatCode>
                <c:ptCount val="488"/>
                <c:pt idx="24">
                  <c:v>0.37037037037037035</c:v>
                </c:pt>
                <c:pt idx="25">
                  <c:v>0.37037037037037035</c:v>
                </c:pt>
                <c:pt idx="26">
                  <c:v>0.37037037037037035</c:v>
                </c:pt>
                <c:pt idx="27">
                  <c:v>0.37037037037037035</c:v>
                </c:pt>
                <c:pt idx="28">
                  <c:v>0.37037037037037035</c:v>
                </c:pt>
                <c:pt idx="29">
                  <c:v>0</c:v>
                </c:pt>
                <c:pt idx="30">
                  <c:v>0.37037037037037035</c:v>
                </c:pt>
                <c:pt idx="31">
                  <c:v>0.37037037037037035</c:v>
                </c:pt>
                <c:pt idx="32">
                  <c:v>0.37037037037037035</c:v>
                </c:pt>
                <c:pt idx="33">
                  <c:v>0.37037037037037035</c:v>
                </c:pt>
                <c:pt idx="34">
                  <c:v>0.37037037037037035</c:v>
                </c:pt>
                <c:pt idx="35">
                  <c:v>0.37037037037037035</c:v>
                </c:pt>
                <c:pt idx="36">
                  <c:v>0.37037037037037035</c:v>
                </c:pt>
                <c:pt idx="37">
                  <c:v>0.37037037037037035</c:v>
                </c:pt>
                <c:pt idx="38">
                  <c:v>0.37037037037037035</c:v>
                </c:pt>
                <c:pt idx="39">
                  <c:v>0.18518518518518517</c:v>
                </c:pt>
                <c:pt idx="40">
                  <c:v>0.37037037037037035</c:v>
                </c:pt>
                <c:pt idx="41">
                  <c:v>0.37037037037037035</c:v>
                </c:pt>
                <c:pt idx="42">
                  <c:v>0.18518518518518517</c:v>
                </c:pt>
                <c:pt idx="43">
                  <c:v>0.37037037037037035</c:v>
                </c:pt>
                <c:pt idx="44">
                  <c:v>0.18518518518518517</c:v>
                </c:pt>
                <c:pt idx="45">
                  <c:v>0.37037037037037035</c:v>
                </c:pt>
                <c:pt idx="46">
                  <c:v>0.37037037037037035</c:v>
                </c:pt>
                <c:pt idx="47">
                  <c:v>0.37037037037037035</c:v>
                </c:pt>
                <c:pt idx="48">
                  <c:v>0.37037037037037035</c:v>
                </c:pt>
                <c:pt idx="49">
                  <c:v>0.37037037037037035</c:v>
                </c:pt>
                <c:pt idx="50">
                  <c:v>0.37037037037037035</c:v>
                </c:pt>
                <c:pt idx="51">
                  <c:v>0.37037037037037035</c:v>
                </c:pt>
                <c:pt idx="52">
                  <c:v>0.37037037037037035</c:v>
                </c:pt>
                <c:pt idx="53">
                  <c:v>0.37037037037037035</c:v>
                </c:pt>
                <c:pt idx="55">
                  <c:v>0.25555555555555554</c:v>
                </c:pt>
                <c:pt idx="56">
                  <c:v>0.25555555555555554</c:v>
                </c:pt>
                <c:pt idx="57">
                  <c:v>0.27037037037037037</c:v>
                </c:pt>
                <c:pt idx="58">
                  <c:v>0.23703703703703705</c:v>
                </c:pt>
                <c:pt idx="59">
                  <c:v>0.25555555555555554</c:v>
                </c:pt>
                <c:pt idx="60">
                  <c:v>0.29259259259259263</c:v>
                </c:pt>
                <c:pt idx="61">
                  <c:v>0.28518518518518521</c:v>
                </c:pt>
                <c:pt idx="62">
                  <c:v>0.23703703703703705</c:v>
                </c:pt>
                <c:pt idx="63">
                  <c:v>0.24814814814814817</c:v>
                </c:pt>
                <c:pt idx="64">
                  <c:v>0.28888888888888886</c:v>
                </c:pt>
                <c:pt idx="65">
                  <c:v>0.34444444444444444</c:v>
                </c:pt>
                <c:pt idx="66">
                  <c:v>0.25925925925925924</c:v>
                </c:pt>
                <c:pt idx="67">
                  <c:v>0.27777777777777779</c:v>
                </c:pt>
                <c:pt idx="68">
                  <c:v>0.3</c:v>
                </c:pt>
                <c:pt idx="69">
                  <c:v>0.23703703703703705</c:v>
                </c:pt>
                <c:pt idx="70">
                  <c:v>0.28518518518518521</c:v>
                </c:pt>
                <c:pt idx="71">
                  <c:v>0.27777777777777779</c:v>
                </c:pt>
                <c:pt idx="72">
                  <c:v>0.27777777777777779</c:v>
                </c:pt>
                <c:pt idx="73">
                  <c:v>0.31851851851851853</c:v>
                </c:pt>
                <c:pt idx="74">
                  <c:v>0.27407407407407408</c:v>
                </c:pt>
                <c:pt idx="75">
                  <c:v>0.25925925925925924</c:v>
                </c:pt>
                <c:pt idx="76">
                  <c:v>0.27037037037037037</c:v>
                </c:pt>
                <c:pt idx="77">
                  <c:v>0.29629629629629628</c:v>
                </c:pt>
                <c:pt idx="78">
                  <c:v>0.28888888888888886</c:v>
                </c:pt>
                <c:pt idx="79">
                  <c:v>0.23</c:v>
                </c:pt>
                <c:pt idx="80">
                  <c:v>0.22</c:v>
                </c:pt>
                <c:pt idx="81">
                  <c:v>0.27</c:v>
                </c:pt>
                <c:pt idx="82">
                  <c:v>0.23</c:v>
                </c:pt>
                <c:pt idx="83">
                  <c:v>0.26</c:v>
                </c:pt>
                <c:pt idx="84">
                  <c:v>0.28000000000000003</c:v>
                </c:pt>
                <c:pt idx="85">
                  <c:v>0.28000000000000003</c:v>
                </c:pt>
                <c:pt idx="86">
                  <c:v>0.26</c:v>
                </c:pt>
                <c:pt idx="87">
                  <c:v>0.27</c:v>
                </c:pt>
                <c:pt idx="88">
                  <c:v>0.21</c:v>
                </c:pt>
                <c:pt idx="89">
                  <c:v>0.19</c:v>
                </c:pt>
                <c:pt idx="90">
                  <c:v>0.19</c:v>
                </c:pt>
                <c:pt idx="91">
                  <c:v>0.17</c:v>
                </c:pt>
                <c:pt idx="92">
                  <c:v>0.19</c:v>
                </c:pt>
                <c:pt idx="93">
                  <c:v>0.21</c:v>
                </c:pt>
                <c:pt idx="94">
                  <c:v>0.18</c:v>
                </c:pt>
                <c:pt idx="95">
                  <c:v>0.17</c:v>
                </c:pt>
                <c:pt idx="96">
                  <c:v>0.16</c:v>
                </c:pt>
                <c:pt idx="97">
                  <c:v>0.13</c:v>
                </c:pt>
                <c:pt idx="98">
                  <c:v>0.14000000000000001</c:v>
                </c:pt>
                <c:pt idx="99">
                  <c:v>0.16</c:v>
                </c:pt>
                <c:pt idx="100">
                  <c:v>0.18</c:v>
                </c:pt>
                <c:pt idx="101">
                  <c:v>0.17</c:v>
                </c:pt>
                <c:pt idx="102">
                  <c:v>0.18</c:v>
                </c:pt>
                <c:pt idx="103">
                  <c:v>0.13</c:v>
                </c:pt>
                <c:pt idx="104">
                  <c:v>0.17</c:v>
                </c:pt>
                <c:pt idx="105">
                  <c:v>0.18</c:v>
                </c:pt>
                <c:pt idx="106">
                  <c:v>0.28000000000000003</c:v>
                </c:pt>
                <c:pt idx="107">
                  <c:v>0.21</c:v>
                </c:pt>
                <c:pt idx="108">
                  <c:v>0.28000000000000003</c:v>
                </c:pt>
                <c:pt idx="109">
                  <c:v>0.22</c:v>
                </c:pt>
                <c:pt idx="110">
                  <c:v>0.23</c:v>
                </c:pt>
                <c:pt idx="111">
                  <c:v>0.26</c:v>
                </c:pt>
                <c:pt idx="112">
                  <c:v>0.31</c:v>
                </c:pt>
                <c:pt idx="113">
                  <c:v>0.26</c:v>
                </c:pt>
                <c:pt idx="114">
                  <c:v>0.14000000000000001</c:v>
                </c:pt>
                <c:pt idx="115">
                  <c:v>0.56000000000000005</c:v>
                </c:pt>
                <c:pt idx="116">
                  <c:v>0.19</c:v>
                </c:pt>
                <c:pt idx="117">
                  <c:v>0.23</c:v>
                </c:pt>
                <c:pt idx="118">
                  <c:v>0.24</c:v>
                </c:pt>
                <c:pt idx="119">
                  <c:v>0.22</c:v>
                </c:pt>
                <c:pt idx="120">
                  <c:v>0.26</c:v>
                </c:pt>
                <c:pt idx="121">
                  <c:v>0.26</c:v>
                </c:pt>
                <c:pt idx="122">
                  <c:v>0.2</c:v>
                </c:pt>
                <c:pt idx="123">
                  <c:v>0.19</c:v>
                </c:pt>
                <c:pt idx="124">
                  <c:v>0.21</c:v>
                </c:pt>
                <c:pt idx="125">
                  <c:v>0.19</c:v>
                </c:pt>
                <c:pt idx="126">
                  <c:v>0.22</c:v>
                </c:pt>
                <c:pt idx="127">
                  <c:v>0.23</c:v>
                </c:pt>
                <c:pt idx="128">
                  <c:v>0.26</c:v>
                </c:pt>
                <c:pt idx="129">
                  <c:v>0.26</c:v>
                </c:pt>
                <c:pt idx="130">
                  <c:v>0.25</c:v>
                </c:pt>
                <c:pt idx="131">
                  <c:v>0.24</c:v>
                </c:pt>
                <c:pt idx="132">
                  <c:v>0.27</c:v>
                </c:pt>
                <c:pt idx="133">
                  <c:v>0.22</c:v>
                </c:pt>
                <c:pt idx="134">
                  <c:v>0.21</c:v>
                </c:pt>
                <c:pt idx="135">
                  <c:v>0.17</c:v>
                </c:pt>
                <c:pt idx="136">
                  <c:v>0.16</c:v>
                </c:pt>
                <c:pt idx="137">
                  <c:v>0.19</c:v>
                </c:pt>
                <c:pt idx="138">
                  <c:v>8.7999999999999995E-2</c:v>
                </c:pt>
                <c:pt idx="139">
                  <c:v>0.16</c:v>
                </c:pt>
                <c:pt idx="140">
                  <c:v>0.18</c:v>
                </c:pt>
                <c:pt idx="141">
                  <c:v>0.28000000000000003</c:v>
                </c:pt>
                <c:pt idx="142">
                  <c:v>0.16</c:v>
                </c:pt>
                <c:pt idx="143">
                  <c:v>0.21</c:v>
                </c:pt>
                <c:pt idx="144">
                  <c:v>0.18</c:v>
                </c:pt>
                <c:pt idx="145">
                  <c:v>0.39</c:v>
                </c:pt>
                <c:pt idx="146">
                  <c:v>0.17</c:v>
                </c:pt>
                <c:pt idx="147">
                  <c:v>0.18</c:v>
                </c:pt>
                <c:pt idx="148">
                  <c:v>0.17</c:v>
                </c:pt>
                <c:pt idx="149">
                  <c:v>0.25</c:v>
                </c:pt>
                <c:pt idx="150">
                  <c:v>0.2</c:v>
                </c:pt>
                <c:pt idx="151">
                  <c:v>0.18</c:v>
                </c:pt>
                <c:pt idx="152">
                  <c:v>0.18</c:v>
                </c:pt>
                <c:pt idx="153">
                  <c:v>0.18</c:v>
                </c:pt>
                <c:pt idx="154">
                  <c:v>0.17</c:v>
                </c:pt>
                <c:pt idx="155">
                  <c:v>0.18</c:v>
                </c:pt>
                <c:pt idx="156">
                  <c:v>0.12</c:v>
                </c:pt>
                <c:pt idx="157">
                  <c:v>0.18</c:v>
                </c:pt>
                <c:pt idx="158">
                  <c:v>0.2</c:v>
                </c:pt>
                <c:pt idx="159">
                  <c:v>0.2</c:v>
                </c:pt>
                <c:pt idx="160">
                  <c:v>0.18</c:v>
                </c:pt>
                <c:pt idx="161">
                  <c:v>0.16</c:v>
                </c:pt>
                <c:pt idx="162">
                  <c:v>0.21</c:v>
                </c:pt>
                <c:pt idx="163">
                  <c:v>0.23</c:v>
                </c:pt>
                <c:pt idx="164">
                  <c:v>0.21</c:v>
                </c:pt>
                <c:pt idx="165">
                  <c:v>0.21</c:v>
                </c:pt>
                <c:pt idx="166">
                  <c:v>0.22</c:v>
                </c:pt>
                <c:pt idx="167">
                  <c:v>0.19</c:v>
                </c:pt>
                <c:pt idx="168">
                  <c:v>0.23</c:v>
                </c:pt>
                <c:pt idx="169">
                  <c:v>1.6500000000000001E-2</c:v>
                </c:pt>
                <c:pt idx="170">
                  <c:v>1.6500000000000001E-2</c:v>
                </c:pt>
                <c:pt idx="171">
                  <c:v>1.6500000000000001E-2</c:v>
                </c:pt>
                <c:pt idx="172">
                  <c:v>1.6500000000000001E-2</c:v>
                </c:pt>
                <c:pt idx="173">
                  <c:v>1.6500000000000001E-2</c:v>
                </c:pt>
                <c:pt idx="174">
                  <c:v>1.6500000000000001E-2</c:v>
                </c:pt>
                <c:pt idx="175">
                  <c:v>1.6500000000000001E-2</c:v>
                </c:pt>
                <c:pt idx="176">
                  <c:v>1.6500000000000001E-2</c:v>
                </c:pt>
                <c:pt idx="177">
                  <c:v>1.6500000000000001E-2</c:v>
                </c:pt>
                <c:pt idx="178">
                  <c:v>1.6500000000000001E-2</c:v>
                </c:pt>
                <c:pt idx="179">
                  <c:v>1.6500000000000001E-2</c:v>
                </c:pt>
                <c:pt idx="180">
                  <c:v>1.6500000000000001E-2</c:v>
                </c:pt>
                <c:pt idx="181">
                  <c:v>1.6500000000000001E-2</c:v>
                </c:pt>
                <c:pt idx="182">
                  <c:v>1.6500000000000001E-2</c:v>
                </c:pt>
                <c:pt idx="183">
                  <c:v>1.6500000000000001E-2</c:v>
                </c:pt>
                <c:pt idx="184">
                  <c:v>1.6500000000000001E-2</c:v>
                </c:pt>
                <c:pt idx="185">
                  <c:v>1.6500000000000001E-2</c:v>
                </c:pt>
                <c:pt idx="186">
                  <c:v>1.6500000000000001E-2</c:v>
                </c:pt>
                <c:pt idx="187">
                  <c:v>1.6500000000000001E-2</c:v>
                </c:pt>
                <c:pt idx="188">
                  <c:v>1.6500000000000001E-2</c:v>
                </c:pt>
                <c:pt idx="189">
                  <c:v>1.6500000000000001E-2</c:v>
                </c:pt>
                <c:pt idx="190">
                  <c:v>1.6500000000000001E-2</c:v>
                </c:pt>
                <c:pt idx="191">
                  <c:v>1.6500000000000001E-2</c:v>
                </c:pt>
                <c:pt idx="192">
                  <c:v>1.6500000000000001E-2</c:v>
                </c:pt>
                <c:pt idx="193">
                  <c:v>1.6500000000000001E-2</c:v>
                </c:pt>
                <c:pt idx="194">
                  <c:v>1.6500000000000001E-2</c:v>
                </c:pt>
                <c:pt idx="195">
                  <c:v>1.6500000000000001E-2</c:v>
                </c:pt>
                <c:pt idx="196">
                  <c:v>1.6500000000000001E-2</c:v>
                </c:pt>
                <c:pt idx="197">
                  <c:v>1.6500000000000001E-2</c:v>
                </c:pt>
                <c:pt idx="198">
                  <c:v>1.6500000000000001E-2</c:v>
                </c:pt>
                <c:pt idx="199">
                  <c:v>1.6500000000000001E-2</c:v>
                </c:pt>
                <c:pt idx="200">
                  <c:v>1.6500000000000001E-2</c:v>
                </c:pt>
                <c:pt idx="201">
                  <c:v>1.6500000000000001E-2</c:v>
                </c:pt>
                <c:pt idx="202">
                  <c:v>1.6500000000000001E-2</c:v>
                </c:pt>
                <c:pt idx="203">
                  <c:v>1.6500000000000001E-2</c:v>
                </c:pt>
                <c:pt idx="204">
                  <c:v>1.6500000000000001E-2</c:v>
                </c:pt>
                <c:pt idx="205">
                  <c:v>1.6500000000000001E-2</c:v>
                </c:pt>
                <c:pt idx="206">
                  <c:v>1.6500000000000001E-2</c:v>
                </c:pt>
                <c:pt idx="207">
                  <c:v>1.6500000000000001E-2</c:v>
                </c:pt>
                <c:pt idx="208">
                  <c:v>1.6500000000000001E-2</c:v>
                </c:pt>
                <c:pt idx="209">
                  <c:v>1.6500000000000001E-2</c:v>
                </c:pt>
                <c:pt idx="210">
                  <c:v>1.6500000000000001E-2</c:v>
                </c:pt>
                <c:pt idx="211">
                  <c:v>1.6500000000000001E-2</c:v>
                </c:pt>
                <c:pt idx="212">
                  <c:v>1.6500000000000001E-2</c:v>
                </c:pt>
                <c:pt idx="213">
                  <c:v>1.6500000000000001E-2</c:v>
                </c:pt>
                <c:pt idx="214">
                  <c:v>1.6500000000000001E-2</c:v>
                </c:pt>
                <c:pt idx="215">
                  <c:v>1.6500000000000001E-2</c:v>
                </c:pt>
                <c:pt idx="216">
                  <c:v>1.6500000000000001E-2</c:v>
                </c:pt>
                <c:pt idx="217">
                  <c:v>1.6500000000000001E-2</c:v>
                </c:pt>
                <c:pt idx="218">
                  <c:v>1.6500000000000001E-2</c:v>
                </c:pt>
                <c:pt idx="219">
                  <c:v>1.6500000000000001E-2</c:v>
                </c:pt>
                <c:pt idx="220">
                  <c:v>1.6500000000000001E-2</c:v>
                </c:pt>
                <c:pt idx="221">
                  <c:v>1.6500000000000001E-2</c:v>
                </c:pt>
                <c:pt idx="222">
                  <c:v>1.6500000000000001E-2</c:v>
                </c:pt>
                <c:pt idx="223">
                  <c:v>1.6500000000000001E-2</c:v>
                </c:pt>
                <c:pt idx="224">
                  <c:v>1.6500000000000001E-2</c:v>
                </c:pt>
                <c:pt idx="225">
                  <c:v>1.6500000000000001E-2</c:v>
                </c:pt>
                <c:pt idx="226">
                  <c:v>1.6500000000000001E-2</c:v>
                </c:pt>
                <c:pt idx="227">
                  <c:v>1.6500000000000001E-2</c:v>
                </c:pt>
                <c:pt idx="228">
                  <c:v>1.6500000000000001E-2</c:v>
                </c:pt>
                <c:pt idx="229">
                  <c:v>1.6500000000000001E-2</c:v>
                </c:pt>
                <c:pt idx="230">
                  <c:v>1.6500000000000001E-2</c:v>
                </c:pt>
                <c:pt idx="231">
                  <c:v>1.6500000000000001E-2</c:v>
                </c:pt>
                <c:pt idx="232">
                  <c:v>1.6500000000000001E-2</c:v>
                </c:pt>
                <c:pt idx="233">
                  <c:v>1.6500000000000001E-2</c:v>
                </c:pt>
                <c:pt idx="234">
                  <c:v>1.6500000000000001E-2</c:v>
                </c:pt>
                <c:pt idx="235">
                  <c:v>1.6500000000000001E-2</c:v>
                </c:pt>
                <c:pt idx="236">
                  <c:v>1.6500000000000001E-2</c:v>
                </c:pt>
                <c:pt idx="237">
                  <c:v>1.6500000000000001E-2</c:v>
                </c:pt>
                <c:pt idx="238">
                  <c:v>1.6500000000000001E-2</c:v>
                </c:pt>
                <c:pt idx="239">
                  <c:v>1.6500000000000001E-2</c:v>
                </c:pt>
                <c:pt idx="240">
                  <c:v>1.6500000000000001E-2</c:v>
                </c:pt>
                <c:pt idx="241">
                  <c:v>1.6500000000000001E-2</c:v>
                </c:pt>
                <c:pt idx="242">
                  <c:v>1.6500000000000001E-2</c:v>
                </c:pt>
                <c:pt idx="243">
                  <c:v>1.6500000000000001E-2</c:v>
                </c:pt>
                <c:pt idx="244">
                  <c:v>1.6500000000000001E-2</c:v>
                </c:pt>
                <c:pt idx="245">
                  <c:v>1.6500000000000001E-2</c:v>
                </c:pt>
                <c:pt idx="246">
                  <c:v>1.6500000000000001E-2</c:v>
                </c:pt>
                <c:pt idx="247">
                  <c:v>1.6500000000000001E-2</c:v>
                </c:pt>
                <c:pt idx="248">
                  <c:v>1.6500000000000001E-2</c:v>
                </c:pt>
                <c:pt idx="249">
                  <c:v>1.6500000000000001E-2</c:v>
                </c:pt>
                <c:pt idx="250">
                  <c:v>1.6500000000000001E-2</c:v>
                </c:pt>
                <c:pt idx="251">
                  <c:v>1.6500000000000001E-2</c:v>
                </c:pt>
                <c:pt idx="252">
                  <c:v>1.6500000000000001E-2</c:v>
                </c:pt>
                <c:pt idx="253">
                  <c:v>1.6500000000000001E-2</c:v>
                </c:pt>
                <c:pt idx="254">
                  <c:v>1.6500000000000001E-2</c:v>
                </c:pt>
                <c:pt idx="255">
                  <c:v>1.6500000000000001E-2</c:v>
                </c:pt>
                <c:pt idx="256">
                  <c:v>1.6500000000000001E-2</c:v>
                </c:pt>
                <c:pt idx="257">
                  <c:v>1.6500000000000001E-2</c:v>
                </c:pt>
                <c:pt idx="258">
                  <c:v>1.6500000000000001E-2</c:v>
                </c:pt>
                <c:pt idx="259">
                  <c:v>1.6500000000000001E-2</c:v>
                </c:pt>
                <c:pt idx="260">
                  <c:v>1.6500000000000001E-2</c:v>
                </c:pt>
                <c:pt idx="261">
                  <c:v>1.6500000000000001E-2</c:v>
                </c:pt>
                <c:pt idx="262">
                  <c:v>1.6500000000000001E-2</c:v>
                </c:pt>
                <c:pt idx="263">
                  <c:v>1.6500000000000001E-2</c:v>
                </c:pt>
                <c:pt idx="264">
                  <c:v>1.6500000000000001E-2</c:v>
                </c:pt>
                <c:pt idx="265">
                  <c:v>1.6500000000000001E-2</c:v>
                </c:pt>
                <c:pt idx="266">
                  <c:v>1.6500000000000001E-2</c:v>
                </c:pt>
                <c:pt idx="267">
                  <c:v>1.6500000000000001E-2</c:v>
                </c:pt>
                <c:pt idx="268">
                  <c:v>1.6500000000000001E-2</c:v>
                </c:pt>
                <c:pt idx="269">
                  <c:v>1.6500000000000001E-2</c:v>
                </c:pt>
                <c:pt idx="270">
                  <c:v>1.6500000000000001E-2</c:v>
                </c:pt>
                <c:pt idx="271">
                  <c:v>1.6500000000000001E-2</c:v>
                </c:pt>
                <c:pt idx="272">
                  <c:v>1.6500000000000001E-2</c:v>
                </c:pt>
                <c:pt idx="273">
                  <c:v>1.6500000000000001E-2</c:v>
                </c:pt>
                <c:pt idx="274">
                  <c:v>1.6500000000000001E-2</c:v>
                </c:pt>
                <c:pt idx="275">
                  <c:v>1.6500000000000001E-2</c:v>
                </c:pt>
                <c:pt idx="276">
                  <c:v>1.6500000000000001E-2</c:v>
                </c:pt>
                <c:pt idx="277">
                  <c:v>1.6500000000000001E-2</c:v>
                </c:pt>
                <c:pt idx="278">
                  <c:v>1.6500000000000001E-2</c:v>
                </c:pt>
                <c:pt idx="279">
                  <c:v>1.6500000000000001E-2</c:v>
                </c:pt>
                <c:pt idx="280">
                  <c:v>1.6500000000000001E-2</c:v>
                </c:pt>
                <c:pt idx="281">
                  <c:v>1.6500000000000001E-2</c:v>
                </c:pt>
                <c:pt idx="282">
                  <c:v>1.6500000000000001E-2</c:v>
                </c:pt>
                <c:pt idx="283">
                  <c:v>1.6500000000000001E-2</c:v>
                </c:pt>
                <c:pt idx="284">
                  <c:v>1.6500000000000001E-2</c:v>
                </c:pt>
                <c:pt idx="285">
                  <c:v>1.6500000000000001E-2</c:v>
                </c:pt>
                <c:pt idx="286">
                  <c:v>1.6500000000000001E-2</c:v>
                </c:pt>
                <c:pt idx="287">
                  <c:v>1.6500000000000001E-2</c:v>
                </c:pt>
                <c:pt idx="288">
                  <c:v>1.6500000000000001E-2</c:v>
                </c:pt>
                <c:pt idx="289">
                  <c:v>1.6500000000000001E-2</c:v>
                </c:pt>
                <c:pt idx="290">
                  <c:v>1.6500000000000001E-2</c:v>
                </c:pt>
                <c:pt idx="291">
                  <c:v>1.6500000000000001E-2</c:v>
                </c:pt>
                <c:pt idx="292">
                  <c:v>1.6500000000000001E-2</c:v>
                </c:pt>
                <c:pt idx="293">
                  <c:v>1.6500000000000001E-2</c:v>
                </c:pt>
                <c:pt idx="294">
                  <c:v>1.6500000000000001E-2</c:v>
                </c:pt>
                <c:pt idx="295">
                  <c:v>1.6500000000000001E-2</c:v>
                </c:pt>
                <c:pt idx="296">
                  <c:v>1.6500000000000001E-2</c:v>
                </c:pt>
                <c:pt idx="297">
                  <c:v>1.6500000000000001E-2</c:v>
                </c:pt>
                <c:pt idx="298">
                  <c:v>1.6500000000000001E-2</c:v>
                </c:pt>
                <c:pt idx="299">
                  <c:v>1.6500000000000001E-2</c:v>
                </c:pt>
                <c:pt idx="300">
                  <c:v>1.6500000000000001E-2</c:v>
                </c:pt>
                <c:pt idx="301">
                  <c:v>1.6500000000000001E-2</c:v>
                </c:pt>
                <c:pt idx="302">
                  <c:v>1.6500000000000001E-2</c:v>
                </c:pt>
                <c:pt idx="303">
                  <c:v>1.6500000000000001E-2</c:v>
                </c:pt>
                <c:pt idx="304">
                  <c:v>1.6500000000000001E-2</c:v>
                </c:pt>
                <c:pt idx="305">
                  <c:v>1.6500000000000001E-2</c:v>
                </c:pt>
                <c:pt idx="306">
                  <c:v>1.6500000000000001E-2</c:v>
                </c:pt>
                <c:pt idx="307">
                  <c:v>1.6500000000000001E-2</c:v>
                </c:pt>
                <c:pt idx="308">
                  <c:v>6.6000000000000003E-2</c:v>
                </c:pt>
                <c:pt idx="309">
                  <c:v>1.6500000000000001E-2</c:v>
                </c:pt>
                <c:pt idx="310">
                  <c:v>1.6500000000000001E-2</c:v>
                </c:pt>
                <c:pt idx="311">
                  <c:v>1.6500000000000001E-2</c:v>
                </c:pt>
                <c:pt idx="312">
                  <c:v>1.6500000000000001E-2</c:v>
                </c:pt>
                <c:pt idx="313">
                  <c:v>1.6500000000000001E-2</c:v>
                </c:pt>
                <c:pt idx="314">
                  <c:v>1.6500000000000001E-2</c:v>
                </c:pt>
                <c:pt idx="315">
                  <c:v>1.6500000000000001E-2</c:v>
                </c:pt>
                <c:pt idx="316">
                  <c:v>1.6500000000000001E-2</c:v>
                </c:pt>
                <c:pt idx="317">
                  <c:v>1.6500000000000001E-2</c:v>
                </c:pt>
                <c:pt idx="318">
                  <c:v>1.6500000000000001E-2</c:v>
                </c:pt>
                <c:pt idx="319">
                  <c:v>1.6500000000000001E-2</c:v>
                </c:pt>
                <c:pt idx="320">
                  <c:v>1.6500000000000001E-2</c:v>
                </c:pt>
                <c:pt idx="321">
                  <c:v>1.6500000000000001E-2</c:v>
                </c:pt>
                <c:pt idx="322">
                  <c:v>1.6500000000000001E-2</c:v>
                </c:pt>
                <c:pt idx="323">
                  <c:v>1.6500000000000001E-2</c:v>
                </c:pt>
                <c:pt idx="324">
                  <c:v>1.6500000000000001E-2</c:v>
                </c:pt>
                <c:pt idx="325">
                  <c:v>1.6500000000000001E-2</c:v>
                </c:pt>
                <c:pt idx="326">
                  <c:v>1.6500000000000001E-2</c:v>
                </c:pt>
                <c:pt idx="327">
                  <c:v>1.6500000000000001E-2</c:v>
                </c:pt>
                <c:pt idx="328">
                  <c:v>1.6500000000000001E-2</c:v>
                </c:pt>
                <c:pt idx="329">
                  <c:v>1.6500000000000001E-2</c:v>
                </c:pt>
                <c:pt idx="330">
                  <c:v>1.6500000000000001E-2</c:v>
                </c:pt>
                <c:pt idx="331">
                  <c:v>1.6500000000000001E-2</c:v>
                </c:pt>
                <c:pt idx="332">
                  <c:v>1.6500000000000001E-2</c:v>
                </c:pt>
                <c:pt idx="333">
                  <c:v>1.6500000000000001E-2</c:v>
                </c:pt>
                <c:pt idx="334">
                  <c:v>1.6500000000000001E-2</c:v>
                </c:pt>
                <c:pt idx="335">
                  <c:v>1.6500000000000001E-2</c:v>
                </c:pt>
                <c:pt idx="336">
                  <c:v>1.6500000000000001E-2</c:v>
                </c:pt>
                <c:pt idx="337">
                  <c:v>1.6500000000000001E-2</c:v>
                </c:pt>
                <c:pt idx="338">
                  <c:v>1.6500000000000001E-2</c:v>
                </c:pt>
                <c:pt idx="339">
                  <c:v>1.6500000000000001E-2</c:v>
                </c:pt>
                <c:pt idx="340">
                  <c:v>1.6500000000000001E-2</c:v>
                </c:pt>
                <c:pt idx="341">
                  <c:v>1.6500000000000001E-2</c:v>
                </c:pt>
                <c:pt idx="342">
                  <c:v>1.6500000000000001E-2</c:v>
                </c:pt>
                <c:pt idx="343">
                  <c:v>1.6500000000000001E-2</c:v>
                </c:pt>
                <c:pt idx="344">
                  <c:v>1.6500000000000001E-2</c:v>
                </c:pt>
                <c:pt idx="345">
                  <c:v>1.6500000000000001E-2</c:v>
                </c:pt>
                <c:pt idx="346">
                  <c:v>1.6500000000000001E-2</c:v>
                </c:pt>
                <c:pt idx="347">
                  <c:v>1.6500000000000001E-2</c:v>
                </c:pt>
                <c:pt idx="348">
                  <c:v>1.6500000000000001E-2</c:v>
                </c:pt>
                <c:pt idx="349">
                  <c:v>1.6500000000000001E-2</c:v>
                </c:pt>
                <c:pt idx="350">
                  <c:v>1.6500000000000001E-2</c:v>
                </c:pt>
                <c:pt idx="351">
                  <c:v>1.6500000000000001E-2</c:v>
                </c:pt>
                <c:pt idx="352">
                  <c:v>1.6500000000000001E-2</c:v>
                </c:pt>
                <c:pt idx="353">
                  <c:v>1.6500000000000001E-2</c:v>
                </c:pt>
                <c:pt idx="355">
                  <c:v>1.6500000000000001E-2</c:v>
                </c:pt>
                <c:pt idx="356" formatCode="&quot;(&quot;0.00&quot;)&quot;">
                  <c:v>0.19</c:v>
                </c:pt>
                <c:pt idx="364">
                  <c:v>1.6500000000000001E-2</c:v>
                </c:pt>
                <c:pt idx="367">
                  <c:v>1.6500000000000001E-2</c:v>
                </c:pt>
                <c:pt idx="368">
                  <c:v>1.6500000000000001E-2</c:v>
                </c:pt>
                <c:pt idx="369">
                  <c:v>1.6500000000000001E-2</c:v>
                </c:pt>
                <c:pt idx="370">
                  <c:v>1.6500000000000001E-2</c:v>
                </c:pt>
                <c:pt idx="371">
                  <c:v>1.6500000000000001E-2</c:v>
                </c:pt>
                <c:pt idx="372">
                  <c:v>1.6500000000000001E-2</c:v>
                </c:pt>
                <c:pt idx="373">
                  <c:v>1.6500000000000001E-2</c:v>
                </c:pt>
                <c:pt idx="374">
                  <c:v>1.6500000000000001E-2</c:v>
                </c:pt>
                <c:pt idx="375">
                  <c:v>1.6500000000000001E-2</c:v>
                </c:pt>
                <c:pt idx="376">
                  <c:v>1.6500000000000001E-2</c:v>
                </c:pt>
                <c:pt idx="377">
                  <c:v>1.6500000000000001E-2</c:v>
                </c:pt>
                <c:pt idx="378">
                  <c:v>1.6500000000000001E-2</c:v>
                </c:pt>
                <c:pt idx="379">
                  <c:v>1.6500000000000001E-2</c:v>
                </c:pt>
                <c:pt idx="380">
                  <c:v>1.6500000000000001E-2</c:v>
                </c:pt>
                <c:pt idx="381">
                  <c:v>1.6500000000000001E-2</c:v>
                </c:pt>
                <c:pt idx="382">
                  <c:v>1.6500000000000001E-2</c:v>
                </c:pt>
                <c:pt idx="383">
                  <c:v>1.6500000000000001E-2</c:v>
                </c:pt>
                <c:pt idx="384">
                  <c:v>1.6500000000000001E-2</c:v>
                </c:pt>
                <c:pt idx="385">
                  <c:v>1.6500000000000001E-2</c:v>
                </c:pt>
                <c:pt idx="386">
                  <c:v>1.6500000000000001E-2</c:v>
                </c:pt>
                <c:pt idx="387">
                  <c:v>1.6500000000000001E-2</c:v>
                </c:pt>
                <c:pt idx="388">
                  <c:v>1.6500000000000001E-2</c:v>
                </c:pt>
                <c:pt idx="389">
                  <c:v>1.6500000000000001E-2</c:v>
                </c:pt>
                <c:pt idx="390">
                  <c:v>1.6500000000000001E-2</c:v>
                </c:pt>
                <c:pt idx="391">
                  <c:v>1.6500000000000001E-2</c:v>
                </c:pt>
                <c:pt idx="392">
                  <c:v>1.6500000000000001E-2</c:v>
                </c:pt>
                <c:pt idx="393">
                  <c:v>1.6500000000000001E-2</c:v>
                </c:pt>
                <c:pt idx="394">
                  <c:v>1.6500000000000001E-2</c:v>
                </c:pt>
                <c:pt idx="395">
                  <c:v>1.6500000000000001E-2</c:v>
                </c:pt>
                <c:pt idx="396">
                  <c:v>1.6500000000000001E-2</c:v>
                </c:pt>
                <c:pt idx="397">
                  <c:v>1.6500000000000001E-2</c:v>
                </c:pt>
                <c:pt idx="398">
                  <c:v>1.6500000000000001E-2</c:v>
                </c:pt>
                <c:pt idx="399">
                  <c:v>1.6500000000000001E-2</c:v>
                </c:pt>
                <c:pt idx="400">
                  <c:v>1.6500000000000001E-2</c:v>
                </c:pt>
                <c:pt idx="401">
                  <c:v>1.6500000000000001E-2</c:v>
                </c:pt>
                <c:pt idx="402">
                  <c:v>1.6500000000000001E-2</c:v>
                </c:pt>
                <c:pt idx="403">
                  <c:v>1.6500000000000001E-2</c:v>
                </c:pt>
                <c:pt idx="404">
                  <c:v>1.6500000000000001E-2</c:v>
                </c:pt>
                <c:pt idx="405">
                  <c:v>1.6500000000000001E-2</c:v>
                </c:pt>
                <c:pt idx="406">
                  <c:v>1.6500000000000001E-2</c:v>
                </c:pt>
                <c:pt idx="407">
                  <c:v>1.6500000000000001E-2</c:v>
                </c:pt>
                <c:pt idx="408">
                  <c:v>1.6500000000000001E-2</c:v>
                </c:pt>
                <c:pt idx="409">
                  <c:v>1.6500000000000001E-2</c:v>
                </c:pt>
                <c:pt idx="410">
                  <c:v>1.6500000000000001E-2</c:v>
                </c:pt>
                <c:pt idx="411">
                  <c:v>1.6500000000000001E-2</c:v>
                </c:pt>
                <c:pt idx="412">
                  <c:v>1.6500000000000001E-2</c:v>
                </c:pt>
                <c:pt idx="413">
                  <c:v>1.6500000000000001E-2</c:v>
                </c:pt>
                <c:pt idx="414">
                  <c:v>1.6500000000000001E-2</c:v>
                </c:pt>
                <c:pt idx="415">
                  <c:v>1.6500000000000001E-2</c:v>
                </c:pt>
                <c:pt idx="416">
                  <c:v>1.6500000000000001E-2</c:v>
                </c:pt>
                <c:pt idx="417">
                  <c:v>1.6500000000000001E-2</c:v>
                </c:pt>
                <c:pt idx="418">
                  <c:v>1.6500000000000001E-2</c:v>
                </c:pt>
                <c:pt idx="419">
                  <c:v>1.6500000000000001E-2</c:v>
                </c:pt>
                <c:pt idx="420">
                  <c:v>1.6500000000000001E-2</c:v>
                </c:pt>
                <c:pt idx="421">
                  <c:v>1.6500000000000001E-2</c:v>
                </c:pt>
                <c:pt idx="422">
                  <c:v>1.6500000000000001E-2</c:v>
                </c:pt>
                <c:pt idx="423">
                  <c:v>1.6500000000000001E-2</c:v>
                </c:pt>
                <c:pt idx="424">
                  <c:v>1.6500000000000001E-2</c:v>
                </c:pt>
                <c:pt idx="425">
                  <c:v>1.6500000000000001E-2</c:v>
                </c:pt>
                <c:pt idx="426">
                  <c:v>1.6500000000000001E-2</c:v>
                </c:pt>
                <c:pt idx="427">
                  <c:v>1.6500000000000001E-2</c:v>
                </c:pt>
                <c:pt idx="428">
                  <c:v>1.6500000000000001E-2</c:v>
                </c:pt>
                <c:pt idx="429">
                  <c:v>1.6500000000000001E-2</c:v>
                </c:pt>
                <c:pt idx="430">
                  <c:v>1.6500000000000001E-2</c:v>
                </c:pt>
                <c:pt idx="431">
                  <c:v>1.6500000000000001E-2</c:v>
                </c:pt>
                <c:pt idx="432">
                  <c:v>1.6500000000000001E-2</c:v>
                </c:pt>
                <c:pt idx="433">
                  <c:v>1.6500000000000001E-2</c:v>
                </c:pt>
                <c:pt idx="434">
                  <c:v>1.6500000000000001E-2</c:v>
                </c:pt>
                <c:pt idx="435">
                  <c:v>1.6500000000000001E-2</c:v>
                </c:pt>
                <c:pt idx="436">
                  <c:v>1.6500000000000001E-2</c:v>
                </c:pt>
                <c:pt idx="437">
                  <c:v>1.6500000000000001E-2</c:v>
                </c:pt>
                <c:pt idx="438">
                  <c:v>1.6500000000000001E-2</c:v>
                </c:pt>
                <c:pt idx="439">
                  <c:v>1.6500000000000001E-2</c:v>
                </c:pt>
                <c:pt idx="453">
                  <c:v>0</c:v>
                </c:pt>
              </c:numCache>
            </c:numRef>
          </c:val>
          <c:smooth val="0"/>
        </c:ser>
        <c:ser>
          <c:idx val="3"/>
          <c:order val="3"/>
          <c:tx>
            <c:strRef>
              <c:f>浮遊塵!$D$233</c:f>
              <c:strCache>
                <c:ptCount val="1"/>
                <c:pt idx="0">
                  <c:v>Be-7</c:v>
                </c:pt>
              </c:strCache>
            </c:strRef>
          </c:tx>
          <c:spPr>
            <a:ln w="0">
              <a:solidFill>
                <a:srgbClr val="0066FF"/>
              </a:solidFill>
              <a:prstDash val="sysDash"/>
            </a:ln>
          </c:spPr>
          <c:marker>
            <c:symbol val="circle"/>
            <c:size val="4"/>
            <c:spPr>
              <a:solidFill>
                <a:schemeClr val="bg1"/>
              </a:solidFill>
              <a:ln w="0">
                <a:solidFill>
                  <a:srgbClr val="0066FF"/>
                </a:solidFill>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浮遊塵!$G$235:$G$722</c:f>
              <c:numCache>
                <c:formatCode>0.00_);[Red]\(0.00\)</c:formatCode>
                <c:ptCount val="488"/>
                <c:pt idx="24">
                  <c:v>2.592592592592593</c:v>
                </c:pt>
                <c:pt idx="25">
                  <c:v>2.9629629629629628</c:v>
                </c:pt>
                <c:pt idx="26">
                  <c:v>3.333333333333333</c:v>
                </c:pt>
                <c:pt idx="27">
                  <c:v>2.2222222222222223</c:v>
                </c:pt>
                <c:pt idx="28">
                  <c:v>2.592592592592593</c:v>
                </c:pt>
                <c:pt idx="29">
                  <c:v>2.592592592592593</c:v>
                </c:pt>
                <c:pt idx="30">
                  <c:v>2.592592592592593</c:v>
                </c:pt>
                <c:pt idx="31">
                  <c:v>2.2222222222222223</c:v>
                </c:pt>
                <c:pt idx="32">
                  <c:v>2.2222222222222223</c:v>
                </c:pt>
                <c:pt idx="33">
                  <c:v>0.7407407407407407</c:v>
                </c:pt>
                <c:pt idx="34">
                  <c:v>1.8518518518518519</c:v>
                </c:pt>
                <c:pt idx="35">
                  <c:v>2.592592592592593</c:v>
                </c:pt>
                <c:pt idx="36">
                  <c:v>3.333333333333333</c:v>
                </c:pt>
                <c:pt idx="37">
                  <c:v>3.333333333333333</c:v>
                </c:pt>
                <c:pt idx="38">
                  <c:v>2.592592592592593</c:v>
                </c:pt>
                <c:pt idx="39">
                  <c:v>2.592592592592593</c:v>
                </c:pt>
                <c:pt idx="40">
                  <c:v>2.592592592592593</c:v>
                </c:pt>
                <c:pt idx="41">
                  <c:v>3.7037037037037037</c:v>
                </c:pt>
                <c:pt idx="42">
                  <c:v>2.9629629629629628</c:v>
                </c:pt>
                <c:pt idx="43">
                  <c:v>3.7037037037037037</c:v>
                </c:pt>
                <c:pt idx="44">
                  <c:v>2.9629629629629628</c:v>
                </c:pt>
                <c:pt idx="45">
                  <c:v>1.8518518518518519</c:v>
                </c:pt>
                <c:pt idx="46">
                  <c:v>2.2222222222222223</c:v>
                </c:pt>
                <c:pt idx="47">
                  <c:v>3.333333333333333</c:v>
                </c:pt>
                <c:pt idx="48">
                  <c:v>3.7037037037037037</c:v>
                </c:pt>
                <c:pt idx="49">
                  <c:v>2.592592592592593</c:v>
                </c:pt>
                <c:pt idx="50">
                  <c:v>2.592592592592593</c:v>
                </c:pt>
                <c:pt idx="51">
                  <c:v>2.9629629629629628</c:v>
                </c:pt>
                <c:pt idx="52">
                  <c:v>3.333333333333333</c:v>
                </c:pt>
                <c:pt idx="53">
                  <c:v>2.9629629629629628</c:v>
                </c:pt>
                <c:pt idx="55">
                  <c:v>3.8518518518518516</c:v>
                </c:pt>
                <c:pt idx="56">
                  <c:v>3.5185185185185186</c:v>
                </c:pt>
                <c:pt idx="57">
                  <c:v>1.8407407407407408</c:v>
                </c:pt>
                <c:pt idx="58">
                  <c:v>0.8</c:v>
                </c:pt>
                <c:pt idx="59">
                  <c:v>1.4296296296296296</c:v>
                </c:pt>
                <c:pt idx="60">
                  <c:v>2.2740740740740741</c:v>
                </c:pt>
                <c:pt idx="61">
                  <c:v>3.7037037037037037</c:v>
                </c:pt>
                <c:pt idx="62">
                  <c:v>3.0370370370370372</c:v>
                </c:pt>
                <c:pt idx="63">
                  <c:v>2.9629629629629628</c:v>
                </c:pt>
                <c:pt idx="64">
                  <c:v>3.2962962962962963</c:v>
                </c:pt>
                <c:pt idx="65">
                  <c:v>3.5925925925925926</c:v>
                </c:pt>
                <c:pt idx="66">
                  <c:v>3.1111111111111112</c:v>
                </c:pt>
                <c:pt idx="67">
                  <c:v>4.1481481481481479</c:v>
                </c:pt>
                <c:pt idx="68">
                  <c:v>4.0740740740740735</c:v>
                </c:pt>
                <c:pt idx="69">
                  <c:v>2.3777777777777778</c:v>
                </c:pt>
                <c:pt idx="70">
                  <c:v>1.6814814814814816</c:v>
                </c:pt>
                <c:pt idx="71">
                  <c:v>1.4666666666666668</c:v>
                </c:pt>
                <c:pt idx="72">
                  <c:v>2.1407407407407408</c:v>
                </c:pt>
                <c:pt idx="73">
                  <c:v>3.8518518518518516</c:v>
                </c:pt>
                <c:pt idx="74">
                  <c:v>5.5925925925925926</c:v>
                </c:pt>
                <c:pt idx="75">
                  <c:v>3.1481481481481484</c:v>
                </c:pt>
                <c:pt idx="76">
                  <c:v>3.666666666666667</c:v>
                </c:pt>
                <c:pt idx="77">
                  <c:v>3.0370370370370372</c:v>
                </c:pt>
                <c:pt idx="78">
                  <c:v>4.4074074074074074</c:v>
                </c:pt>
                <c:pt idx="79">
                  <c:v>2.84</c:v>
                </c:pt>
                <c:pt idx="80">
                  <c:v>3.04</c:v>
                </c:pt>
                <c:pt idx="81">
                  <c:v>1.96</c:v>
                </c:pt>
                <c:pt idx="82">
                  <c:v>0.89</c:v>
                </c:pt>
                <c:pt idx="83">
                  <c:v>1.52</c:v>
                </c:pt>
                <c:pt idx="84">
                  <c:v>2.0099999999999998</c:v>
                </c:pt>
                <c:pt idx="85">
                  <c:v>3.71</c:v>
                </c:pt>
                <c:pt idx="86">
                  <c:v>2.91</c:v>
                </c:pt>
                <c:pt idx="87">
                  <c:v>3.12</c:v>
                </c:pt>
                <c:pt idx="88">
                  <c:v>3.28</c:v>
                </c:pt>
                <c:pt idx="89">
                  <c:v>3.43</c:v>
                </c:pt>
                <c:pt idx="90">
                  <c:v>2.93</c:v>
                </c:pt>
                <c:pt idx="91">
                  <c:v>3.57</c:v>
                </c:pt>
                <c:pt idx="92">
                  <c:v>3.13</c:v>
                </c:pt>
                <c:pt idx="93">
                  <c:v>2.2000000000000002</c:v>
                </c:pt>
                <c:pt idx="94">
                  <c:v>1.24</c:v>
                </c:pt>
                <c:pt idx="95">
                  <c:v>1.87</c:v>
                </c:pt>
                <c:pt idx="96">
                  <c:v>2.0699999999999998</c:v>
                </c:pt>
                <c:pt idx="97">
                  <c:v>2.78</c:v>
                </c:pt>
                <c:pt idx="98">
                  <c:v>3.08</c:v>
                </c:pt>
                <c:pt idx="99">
                  <c:v>2.7</c:v>
                </c:pt>
                <c:pt idx="100">
                  <c:v>2.2599999999999998</c:v>
                </c:pt>
                <c:pt idx="101">
                  <c:v>2.61</c:v>
                </c:pt>
                <c:pt idx="102">
                  <c:v>3.16</c:v>
                </c:pt>
                <c:pt idx="103">
                  <c:v>2.93</c:v>
                </c:pt>
                <c:pt idx="104">
                  <c:v>2.34</c:v>
                </c:pt>
                <c:pt idx="105">
                  <c:v>2.3199999999999998</c:v>
                </c:pt>
                <c:pt idx="106">
                  <c:v>1.25</c:v>
                </c:pt>
                <c:pt idx="107">
                  <c:v>1.7</c:v>
                </c:pt>
                <c:pt idx="108">
                  <c:v>2.36</c:v>
                </c:pt>
                <c:pt idx="109">
                  <c:v>3.13</c:v>
                </c:pt>
                <c:pt idx="110">
                  <c:v>2.91</c:v>
                </c:pt>
                <c:pt idx="111">
                  <c:v>2.5499999999999998</c:v>
                </c:pt>
                <c:pt idx="112">
                  <c:v>2.46</c:v>
                </c:pt>
                <c:pt idx="113">
                  <c:v>2.44</c:v>
                </c:pt>
                <c:pt idx="114">
                  <c:v>3.16</c:v>
                </c:pt>
                <c:pt idx="115">
                  <c:v>4.37</c:v>
                </c:pt>
                <c:pt idx="116">
                  <c:v>3.83</c:v>
                </c:pt>
                <c:pt idx="117">
                  <c:v>2.12</c:v>
                </c:pt>
                <c:pt idx="118">
                  <c:v>1.43</c:v>
                </c:pt>
                <c:pt idx="119">
                  <c:v>1.19</c:v>
                </c:pt>
                <c:pt idx="120">
                  <c:v>2.69</c:v>
                </c:pt>
                <c:pt idx="121">
                  <c:v>3.74</c:v>
                </c:pt>
                <c:pt idx="122">
                  <c:v>2.97</c:v>
                </c:pt>
                <c:pt idx="123">
                  <c:v>3.35</c:v>
                </c:pt>
                <c:pt idx="124">
                  <c:v>2.75</c:v>
                </c:pt>
                <c:pt idx="125">
                  <c:v>2.5299999999999998</c:v>
                </c:pt>
                <c:pt idx="126">
                  <c:v>2.48</c:v>
                </c:pt>
                <c:pt idx="127">
                  <c:v>2.65</c:v>
                </c:pt>
                <c:pt idx="128">
                  <c:v>2.94</c:v>
                </c:pt>
                <c:pt idx="129">
                  <c:v>1.51</c:v>
                </c:pt>
                <c:pt idx="130">
                  <c:v>1.91</c:v>
                </c:pt>
                <c:pt idx="131">
                  <c:v>1.68</c:v>
                </c:pt>
                <c:pt idx="132">
                  <c:v>2.7</c:v>
                </c:pt>
                <c:pt idx="133">
                  <c:v>3.64</c:v>
                </c:pt>
                <c:pt idx="134">
                  <c:v>4.67</c:v>
                </c:pt>
                <c:pt idx="135">
                  <c:v>2.69</c:v>
                </c:pt>
                <c:pt idx="136">
                  <c:v>3.16</c:v>
                </c:pt>
                <c:pt idx="137">
                  <c:v>3.12</c:v>
                </c:pt>
                <c:pt idx="138">
                  <c:v>2.37</c:v>
                </c:pt>
                <c:pt idx="139">
                  <c:v>4.3099999999999996</c:v>
                </c:pt>
                <c:pt idx="140">
                  <c:v>4.3099999999999996</c:v>
                </c:pt>
                <c:pt idx="141">
                  <c:v>2.0299999999999998</c:v>
                </c:pt>
                <c:pt idx="142">
                  <c:v>1.89</c:v>
                </c:pt>
                <c:pt idx="143">
                  <c:v>2.17</c:v>
                </c:pt>
                <c:pt idx="144">
                  <c:v>3.71</c:v>
                </c:pt>
                <c:pt idx="145">
                  <c:v>4.6900000000000004</c:v>
                </c:pt>
                <c:pt idx="146">
                  <c:v>3.47</c:v>
                </c:pt>
                <c:pt idx="147">
                  <c:v>2.97</c:v>
                </c:pt>
                <c:pt idx="148">
                  <c:v>2.74</c:v>
                </c:pt>
                <c:pt idx="149">
                  <c:v>3.17</c:v>
                </c:pt>
                <c:pt idx="150">
                  <c:v>2.88</c:v>
                </c:pt>
                <c:pt idx="151">
                  <c:v>3.92</c:v>
                </c:pt>
                <c:pt idx="152">
                  <c:v>2.85</c:v>
                </c:pt>
                <c:pt idx="153">
                  <c:v>2.1</c:v>
                </c:pt>
                <c:pt idx="154">
                  <c:v>1.2</c:v>
                </c:pt>
                <c:pt idx="155">
                  <c:v>1.74</c:v>
                </c:pt>
                <c:pt idx="156">
                  <c:v>2.2999999999999998</c:v>
                </c:pt>
                <c:pt idx="157">
                  <c:v>3.86</c:v>
                </c:pt>
                <c:pt idx="158">
                  <c:v>5.15</c:v>
                </c:pt>
                <c:pt idx="159">
                  <c:v>3.96</c:v>
                </c:pt>
                <c:pt idx="160">
                  <c:v>2.8</c:v>
                </c:pt>
                <c:pt idx="161">
                  <c:v>3.54</c:v>
                </c:pt>
                <c:pt idx="162">
                  <c:v>3.38</c:v>
                </c:pt>
                <c:pt idx="163">
                  <c:v>5.28</c:v>
                </c:pt>
                <c:pt idx="164">
                  <c:v>3.78</c:v>
                </c:pt>
                <c:pt idx="165">
                  <c:v>1.5</c:v>
                </c:pt>
                <c:pt idx="166">
                  <c:v>1.86</c:v>
                </c:pt>
                <c:pt idx="167">
                  <c:v>2.09</c:v>
                </c:pt>
                <c:pt idx="168">
                  <c:v>3.67</c:v>
                </c:pt>
                <c:pt idx="169">
                  <c:v>4.5999999999999996</c:v>
                </c:pt>
                <c:pt idx="170">
                  <c:v>4.59</c:v>
                </c:pt>
                <c:pt idx="171">
                  <c:v>3.78</c:v>
                </c:pt>
                <c:pt idx="172">
                  <c:v>3.72</c:v>
                </c:pt>
                <c:pt idx="173">
                  <c:v>4.1900000000000004</c:v>
                </c:pt>
                <c:pt idx="174">
                  <c:v>4.63</c:v>
                </c:pt>
                <c:pt idx="175">
                  <c:v>4.3600000000000003</c:v>
                </c:pt>
                <c:pt idx="176">
                  <c:v>3.44</c:v>
                </c:pt>
                <c:pt idx="177">
                  <c:v>1.33</c:v>
                </c:pt>
                <c:pt idx="178">
                  <c:v>1.47</c:v>
                </c:pt>
                <c:pt idx="179">
                  <c:v>2.2999999999999998</c:v>
                </c:pt>
                <c:pt idx="180">
                  <c:v>4.2</c:v>
                </c:pt>
                <c:pt idx="181">
                  <c:v>4.47</c:v>
                </c:pt>
                <c:pt idx="182">
                  <c:v>4.09</c:v>
                </c:pt>
                <c:pt idx="183">
                  <c:v>3.79</c:v>
                </c:pt>
                <c:pt idx="184">
                  <c:v>4.0999999999999996</c:v>
                </c:pt>
                <c:pt idx="185">
                  <c:v>3.96</c:v>
                </c:pt>
                <c:pt idx="186">
                  <c:v>5.04</c:v>
                </c:pt>
                <c:pt idx="187">
                  <c:v>4.3899999999999997</c:v>
                </c:pt>
                <c:pt idx="188">
                  <c:v>3.71</c:v>
                </c:pt>
                <c:pt idx="189">
                  <c:v>2.14</c:v>
                </c:pt>
                <c:pt idx="190">
                  <c:v>1.95</c:v>
                </c:pt>
                <c:pt idx="191">
                  <c:v>2.23</c:v>
                </c:pt>
                <c:pt idx="192">
                  <c:v>3.55</c:v>
                </c:pt>
                <c:pt idx="193">
                  <c:v>4.2300000000000004</c:v>
                </c:pt>
                <c:pt idx="194">
                  <c:v>3.94</c:v>
                </c:pt>
                <c:pt idx="195">
                  <c:v>3.95</c:v>
                </c:pt>
                <c:pt idx="196">
                  <c:v>2.98</c:v>
                </c:pt>
                <c:pt idx="197">
                  <c:v>4.71</c:v>
                </c:pt>
                <c:pt idx="198">
                  <c:v>4.5</c:v>
                </c:pt>
                <c:pt idx="199">
                  <c:v>4.57</c:v>
                </c:pt>
                <c:pt idx="200">
                  <c:v>3.66</c:v>
                </c:pt>
                <c:pt idx="201">
                  <c:v>2.08</c:v>
                </c:pt>
                <c:pt idx="202">
                  <c:v>1.49</c:v>
                </c:pt>
                <c:pt idx="203">
                  <c:v>1.69</c:v>
                </c:pt>
                <c:pt idx="204">
                  <c:v>3.13</c:v>
                </c:pt>
                <c:pt idx="205">
                  <c:v>4.5599999999999996</c:v>
                </c:pt>
                <c:pt idx="206">
                  <c:v>4</c:v>
                </c:pt>
                <c:pt idx="207">
                  <c:v>4.5</c:v>
                </c:pt>
                <c:pt idx="208">
                  <c:v>3.14</c:v>
                </c:pt>
                <c:pt idx="209">
                  <c:v>3.87</c:v>
                </c:pt>
                <c:pt idx="210">
                  <c:v>4.87</c:v>
                </c:pt>
                <c:pt idx="211">
                  <c:v>4.49</c:v>
                </c:pt>
                <c:pt idx="212">
                  <c:v>4.6500000000000004</c:v>
                </c:pt>
                <c:pt idx="213">
                  <c:v>3.66</c:v>
                </c:pt>
                <c:pt idx="214">
                  <c:v>1.33</c:v>
                </c:pt>
                <c:pt idx="215">
                  <c:v>2.08</c:v>
                </c:pt>
                <c:pt idx="216">
                  <c:v>3.3</c:v>
                </c:pt>
                <c:pt idx="217">
                  <c:v>4.49</c:v>
                </c:pt>
                <c:pt idx="218">
                  <c:v>4.17</c:v>
                </c:pt>
                <c:pt idx="219">
                  <c:v>2.96</c:v>
                </c:pt>
                <c:pt idx="220">
                  <c:v>2.85</c:v>
                </c:pt>
                <c:pt idx="221">
                  <c:v>2.96</c:v>
                </c:pt>
                <c:pt idx="222">
                  <c:v>3.7</c:v>
                </c:pt>
                <c:pt idx="223">
                  <c:v>3.33</c:v>
                </c:pt>
                <c:pt idx="224">
                  <c:v>1.74</c:v>
                </c:pt>
                <c:pt idx="225">
                  <c:v>2.64</c:v>
                </c:pt>
                <c:pt idx="226">
                  <c:v>1.67</c:v>
                </c:pt>
                <c:pt idx="227">
                  <c:v>1.62</c:v>
                </c:pt>
                <c:pt idx="228">
                  <c:v>2.02</c:v>
                </c:pt>
                <c:pt idx="229">
                  <c:v>4.09</c:v>
                </c:pt>
                <c:pt idx="230">
                  <c:v>3.51</c:v>
                </c:pt>
                <c:pt idx="231">
                  <c:v>2.5299999999999998</c:v>
                </c:pt>
                <c:pt idx="232">
                  <c:v>2.54</c:v>
                </c:pt>
                <c:pt idx="233">
                  <c:v>3.17</c:v>
                </c:pt>
                <c:pt idx="234">
                  <c:v>3.39</c:v>
                </c:pt>
                <c:pt idx="235">
                  <c:v>4.3099999999999996</c:v>
                </c:pt>
                <c:pt idx="236">
                  <c:v>2.56</c:v>
                </c:pt>
                <c:pt idx="237">
                  <c:v>2.08</c:v>
                </c:pt>
                <c:pt idx="238">
                  <c:v>1.57</c:v>
                </c:pt>
                <c:pt idx="239">
                  <c:v>2.2000000000000002</c:v>
                </c:pt>
                <c:pt idx="240">
                  <c:v>2.86</c:v>
                </c:pt>
                <c:pt idx="241">
                  <c:v>4.54</c:v>
                </c:pt>
                <c:pt idx="242">
                  <c:v>3.4</c:v>
                </c:pt>
                <c:pt idx="243">
                  <c:v>2.79</c:v>
                </c:pt>
                <c:pt idx="244">
                  <c:v>2.37</c:v>
                </c:pt>
                <c:pt idx="245">
                  <c:v>3.08</c:v>
                </c:pt>
                <c:pt idx="246">
                  <c:v>3.7</c:v>
                </c:pt>
                <c:pt idx="247">
                  <c:v>4.41</c:v>
                </c:pt>
                <c:pt idx="248">
                  <c:v>2.86</c:v>
                </c:pt>
                <c:pt idx="249">
                  <c:v>1.43</c:v>
                </c:pt>
                <c:pt idx="250">
                  <c:v>1.47</c:v>
                </c:pt>
                <c:pt idx="251">
                  <c:v>1.28</c:v>
                </c:pt>
                <c:pt idx="252">
                  <c:v>3.06</c:v>
                </c:pt>
                <c:pt idx="253">
                  <c:v>3.55</c:v>
                </c:pt>
                <c:pt idx="254">
                  <c:v>3.03</c:v>
                </c:pt>
                <c:pt idx="255">
                  <c:v>3.14</c:v>
                </c:pt>
                <c:pt idx="256">
                  <c:v>2.75</c:v>
                </c:pt>
                <c:pt idx="257">
                  <c:v>3.4</c:v>
                </c:pt>
                <c:pt idx="258">
                  <c:v>3.89</c:v>
                </c:pt>
                <c:pt idx="259">
                  <c:v>3.6</c:v>
                </c:pt>
                <c:pt idx="260">
                  <c:v>3.9</c:v>
                </c:pt>
                <c:pt idx="261">
                  <c:v>2.3199999999999998</c:v>
                </c:pt>
                <c:pt idx="262">
                  <c:v>1.1599999999999999</c:v>
                </c:pt>
                <c:pt idx="263">
                  <c:v>1.84</c:v>
                </c:pt>
                <c:pt idx="264">
                  <c:v>2.97</c:v>
                </c:pt>
                <c:pt idx="265">
                  <c:v>3.67</c:v>
                </c:pt>
                <c:pt idx="266">
                  <c:v>3.84</c:v>
                </c:pt>
                <c:pt idx="267">
                  <c:v>2.7</c:v>
                </c:pt>
                <c:pt idx="268">
                  <c:v>2.37</c:v>
                </c:pt>
                <c:pt idx="269">
                  <c:v>3</c:v>
                </c:pt>
                <c:pt idx="270">
                  <c:v>3.6</c:v>
                </c:pt>
                <c:pt idx="271">
                  <c:v>4.41</c:v>
                </c:pt>
                <c:pt idx="272">
                  <c:v>2.62</c:v>
                </c:pt>
                <c:pt idx="273">
                  <c:v>3.13</c:v>
                </c:pt>
                <c:pt idx="274">
                  <c:v>1.51</c:v>
                </c:pt>
                <c:pt idx="275">
                  <c:v>2.93</c:v>
                </c:pt>
                <c:pt idx="276">
                  <c:v>3.06</c:v>
                </c:pt>
                <c:pt idx="277">
                  <c:v>4.2699999999999996</c:v>
                </c:pt>
                <c:pt idx="278">
                  <c:v>4.58</c:v>
                </c:pt>
                <c:pt idx="279">
                  <c:v>3.05</c:v>
                </c:pt>
                <c:pt idx="280">
                  <c:v>2.64</c:v>
                </c:pt>
                <c:pt idx="281">
                  <c:v>3.09</c:v>
                </c:pt>
                <c:pt idx="282">
                  <c:v>4.07</c:v>
                </c:pt>
                <c:pt idx="283">
                  <c:v>3.49</c:v>
                </c:pt>
                <c:pt idx="284">
                  <c:v>2.4500000000000002</c:v>
                </c:pt>
                <c:pt idx="285">
                  <c:v>2.02</c:v>
                </c:pt>
                <c:pt idx="286">
                  <c:v>1.36</c:v>
                </c:pt>
                <c:pt idx="287">
                  <c:v>2.79</c:v>
                </c:pt>
                <c:pt idx="288">
                  <c:v>3.38</c:v>
                </c:pt>
                <c:pt idx="289">
                  <c:v>5.05</c:v>
                </c:pt>
                <c:pt idx="290">
                  <c:v>4.07</c:v>
                </c:pt>
                <c:pt idx="291">
                  <c:v>2.5499999999999998</c:v>
                </c:pt>
                <c:pt idx="292">
                  <c:v>4.09</c:v>
                </c:pt>
                <c:pt idx="293">
                  <c:v>3.67</c:v>
                </c:pt>
                <c:pt idx="294">
                  <c:v>4.4400000000000004</c:v>
                </c:pt>
                <c:pt idx="295">
                  <c:v>3.57</c:v>
                </c:pt>
                <c:pt idx="296">
                  <c:v>3.55</c:v>
                </c:pt>
                <c:pt idx="297">
                  <c:v>2.96</c:v>
                </c:pt>
                <c:pt idx="298">
                  <c:v>1.73</c:v>
                </c:pt>
                <c:pt idx="299">
                  <c:v>2.38</c:v>
                </c:pt>
                <c:pt idx="300">
                  <c:v>3.59</c:v>
                </c:pt>
                <c:pt idx="301">
                  <c:v>4.9000000000000004</c:v>
                </c:pt>
                <c:pt idx="302">
                  <c:v>4.22</c:v>
                </c:pt>
                <c:pt idx="303">
                  <c:v>3.56</c:v>
                </c:pt>
                <c:pt idx="304">
                  <c:v>3.09</c:v>
                </c:pt>
                <c:pt idx="305">
                  <c:v>4.42</c:v>
                </c:pt>
                <c:pt idx="306">
                  <c:v>3.7</c:v>
                </c:pt>
                <c:pt idx="307">
                  <c:v>3.7</c:v>
                </c:pt>
                <c:pt idx="308">
                  <c:v>3.36</c:v>
                </c:pt>
                <c:pt idx="309">
                  <c:v>3.21</c:v>
                </c:pt>
                <c:pt idx="310">
                  <c:v>1.67</c:v>
                </c:pt>
                <c:pt idx="311">
                  <c:v>2.06</c:v>
                </c:pt>
                <c:pt idx="312">
                  <c:v>2.4500000000000002</c:v>
                </c:pt>
                <c:pt idx="313">
                  <c:v>3.61</c:v>
                </c:pt>
                <c:pt idx="314">
                  <c:v>3.64</c:v>
                </c:pt>
                <c:pt idx="315">
                  <c:v>3.43</c:v>
                </c:pt>
                <c:pt idx="316">
                  <c:v>3.87</c:v>
                </c:pt>
                <c:pt idx="317">
                  <c:v>3.73</c:v>
                </c:pt>
                <c:pt idx="318">
                  <c:v>3.31</c:v>
                </c:pt>
                <c:pt idx="319">
                  <c:v>5.08</c:v>
                </c:pt>
                <c:pt idx="320">
                  <c:v>3.43</c:v>
                </c:pt>
                <c:pt idx="321">
                  <c:v>1.98</c:v>
                </c:pt>
                <c:pt idx="322">
                  <c:v>2.4</c:v>
                </c:pt>
                <c:pt idx="323">
                  <c:v>1.9</c:v>
                </c:pt>
                <c:pt idx="324">
                  <c:v>3.34</c:v>
                </c:pt>
                <c:pt idx="325">
                  <c:v>4.09</c:v>
                </c:pt>
                <c:pt idx="326">
                  <c:v>3.49</c:v>
                </c:pt>
                <c:pt idx="327">
                  <c:v>3.04</c:v>
                </c:pt>
                <c:pt idx="328">
                  <c:v>3.47</c:v>
                </c:pt>
                <c:pt idx="329">
                  <c:v>4.66</c:v>
                </c:pt>
                <c:pt idx="330">
                  <c:v>4.4400000000000004</c:v>
                </c:pt>
                <c:pt idx="331">
                  <c:v>4.57</c:v>
                </c:pt>
                <c:pt idx="332">
                  <c:v>4.66</c:v>
                </c:pt>
                <c:pt idx="333">
                  <c:v>2.84</c:v>
                </c:pt>
                <c:pt idx="334">
                  <c:v>1.84</c:v>
                </c:pt>
                <c:pt idx="335">
                  <c:v>2.23</c:v>
                </c:pt>
                <c:pt idx="336">
                  <c:v>4.72</c:v>
                </c:pt>
                <c:pt idx="337">
                  <c:v>4.3600000000000003</c:v>
                </c:pt>
                <c:pt idx="338">
                  <c:v>4.6399999999999997</c:v>
                </c:pt>
                <c:pt idx="339">
                  <c:v>3.18</c:v>
                </c:pt>
                <c:pt idx="340">
                  <c:v>3.1</c:v>
                </c:pt>
                <c:pt idx="341">
                  <c:v>4.57</c:v>
                </c:pt>
                <c:pt idx="342">
                  <c:v>4.2</c:v>
                </c:pt>
                <c:pt idx="343">
                  <c:v>4.01</c:v>
                </c:pt>
                <c:pt idx="344">
                  <c:v>2.08</c:v>
                </c:pt>
                <c:pt idx="345">
                  <c:v>2.87</c:v>
                </c:pt>
                <c:pt idx="346">
                  <c:v>1.49</c:v>
                </c:pt>
                <c:pt idx="347">
                  <c:v>2.52</c:v>
                </c:pt>
                <c:pt idx="348">
                  <c:v>3.59</c:v>
                </c:pt>
                <c:pt idx="349">
                  <c:v>4.22</c:v>
                </c:pt>
                <c:pt idx="350">
                  <c:v>4.22</c:v>
                </c:pt>
                <c:pt idx="351">
                  <c:v>2.66</c:v>
                </c:pt>
                <c:pt idx="352">
                  <c:v>2.79</c:v>
                </c:pt>
                <c:pt idx="353">
                  <c:v>4.5</c:v>
                </c:pt>
                <c:pt idx="355">
                  <c:v>3.9</c:v>
                </c:pt>
                <c:pt idx="357">
                  <c:v>3.6</c:v>
                </c:pt>
                <c:pt idx="358">
                  <c:v>2.1</c:v>
                </c:pt>
                <c:pt idx="359">
                  <c:v>1.26</c:v>
                </c:pt>
                <c:pt idx="360">
                  <c:v>1.91</c:v>
                </c:pt>
                <c:pt idx="361">
                  <c:v>3.01</c:v>
                </c:pt>
                <c:pt idx="362">
                  <c:v>4.25</c:v>
                </c:pt>
                <c:pt idx="363">
                  <c:v>4.08</c:v>
                </c:pt>
                <c:pt idx="364">
                  <c:v>3.03</c:v>
                </c:pt>
                <c:pt idx="365">
                  <c:v>3</c:v>
                </c:pt>
                <c:pt idx="366">
                  <c:v>3.21</c:v>
                </c:pt>
                <c:pt idx="367">
                  <c:v>3.28</c:v>
                </c:pt>
                <c:pt idx="368">
                  <c:v>3.33</c:v>
                </c:pt>
                <c:pt idx="369">
                  <c:v>3.01</c:v>
                </c:pt>
                <c:pt idx="370">
                  <c:v>2.16</c:v>
                </c:pt>
                <c:pt idx="371">
                  <c:v>0.95</c:v>
                </c:pt>
                <c:pt idx="372">
                  <c:v>1.83</c:v>
                </c:pt>
                <c:pt idx="373">
                  <c:v>2.56</c:v>
                </c:pt>
                <c:pt idx="374">
                  <c:v>4</c:v>
                </c:pt>
                <c:pt idx="375">
                  <c:v>2.82</c:v>
                </c:pt>
                <c:pt idx="376">
                  <c:v>2.4900000000000002</c:v>
                </c:pt>
                <c:pt idx="377">
                  <c:v>2.93</c:v>
                </c:pt>
                <c:pt idx="378">
                  <c:v>3.48</c:v>
                </c:pt>
                <c:pt idx="379">
                  <c:v>5.0199999999999996</c:v>
                </c:pt>
                <c:pt idx="380">
                  <c:v>3.61</c:v>
                </c:pt>
                <c:pt idx="381">
                  <c:v>1.94</c:v>
                </c:pt>
                <c:pt idx="382">
                  <c:v>1.68</c:v>
                </c:pt>
                <c:pt idx="383">
                  <c:v>1.61</c:v>
                </c:pt>
                <c:pt idx="384">
                  <c:v>2.1800000000000002</c:v>
                </c:pt>
                <c:pt idx="385">
                  <c:v>3.18</c:v>
                </c:pt>
                <c:pt idx="386">
                  <c:v>3.78</c:v>
                </c:pt>
                <c:pt idx="387">
                  <c:v>3.04</c:v>
                </c:pt>
                <c:pt idx="388">
                  <c:v>2.17</c:v>
                </c:pt>
                <c:pt idx="389">
                  <c:v>3.7</c:v>
                </c:pt>
                <c:pt idx="390">
                  <c:v>3.52</c:v>
                </c:pt>
                <c:pt idx="391">
                  <c:v>3.32</c:v>
                </c:pt>
                <c:pt idx="392">
                  <c:v>4.0199999999999996</c:v>
                </c:pt>
                <c:pt idx="393">
                  <c:v>3.08</c:v>
                </c:pt>
                <c:pt idx="394">
                  <c:v>2.2000000000000002</c:v>
                </c:pt>
                <c:pt idx="395">
                  <c:v>2.71</c:v>
                </c:pt>
                <c:pt idx="396">
                  <c:v>1.99</c:v>
                </c:pt>
                <c:pt idx="397">
                  <c:v>3.74</c:v>
                </c:pt>
                <c:pt idx="398">
                  <c:v>3.86</c:v>
                </c:pt>
                <c:pt idx="399">
                  <c:v>3.68</c:v>
                </c:pt>
                <c:pt idx="400">
                  <c:v>2.13</c:v>
                </c:pt>
                <c:pt idx="401">
                  <c:v>2.59</c:v>
                </c:pt>
                <c:pt idx="402">
                  <c:v>2.95</c:v>
                </c:pt>
                <c:pt idx="403">
                  <c:v>3.31</c:v>
                </c:pt>
                <c:pt idx="404">
                  <c:v>3.34</c:v>
                </c:pt>
                <c:pt idx="405">
                  <c:v>4.03</c:v>
                </c:pt>
                <c:pt idx="406">
                  <c:v>2.39</c:v>
                </c:pt>
                <c:pt idx="407">
                  <c:v>1.44</c:v>
                </c:pt>
                <c:pt idx="408">
                  <c:v>2.76</c:v>
                </c:pt>
                <c:pt idx="409">
                  <c:v>3.26</c:v>
                </c:pt>
                <c:pt idx="410">
                  <c:v>3.86</c:v>
                </c:pt>
                <c:pt idx="411">
                  <c:v>3.08</c:v>
                </c:pt>
                <c:pt idx="412">
                  <c:v>3.16</c:v>
                </c:pt>
                <c:pt idx="413">
                  <c:v>2.84</c:v>
                </c:pt>
                <c:pt idx="414">
                  <c:v>3.17</c:v>
                </c:pt>
                <c:pt idx="415">
                  <c:v>3.52</c:v>
                </c:pt>
                <c:pt idx="416">
                  <c:v>3.86</c:v>
                </c:pt>
                <c:pt idx="417">
                  <c:v>4.24</c:v>
                </c:pt>
                <c:pt idx="418">
                  <c:v>2.17</c:v>
                </c:pt>
                <c:pt idx="419">
                  <c:v>1.36</c:v>
                </c:pt>
                <c:pt idx="420">
                  <c:v>2.0299999999999998</c:v>
                </c:pt>
                <c:pt idx="421">
                  <c:v>3.28</c:v>
                </c:pt>
                <c:pt idx="422">
                  <c:v>5.49</c:v>
                </c:pt>
                <c:pt idx="423">
                  <c:v>4.5</c:v>
                </c:pt>
                <c:pt idx="424">
                  <c:v>3.81</c:v>
                </c:pt>
                <c:pt idx="425">
                  <c:v>3.21</c:v>
                </c:pt>
                <c:pt idx="426">
                  <c:v>4.09</c:v>
                </c:pt>
                <c:pt idx="427">
                  <c:v>3.88</c:v>
                </c:pt>
                <c:pt idx="428">
                  <c:v>4.32</c:v>
                </c:pt>
                <c:pt idx="429">
                  <c:v>3.51</c:v>
                </c:pt>
                <c:pt idx="430">
                  <c:v>2.79</c:v>
                </c:pt>
                <c:pt idx="431">
                  <c:v>2.38</c:v>
                </c:pt>
                <c:pt idx="432">
                  <c:v>2.4</c:v>
                </c:pt>
                <c:pt idx="433">
                  <c:v>4.33</c:v>
                </c:pt>
                <c:pt idx="434">
                  <c:v>4.0199999999999996</c:v>
                </c:pt>
                <c:pt idx="435">
                  <c:v>4.1500000000000004</c:v>
                </c:pt>
                <c:pt idx="436">
                  <c:v>3.23</c:v>
                </c:pt>
                <c:pt idx="437">
                  <c:v>3.21</c:v>
                </c:pt>
                <c:pt idx="438">
                  <c:v>3.67</c:v>
                </c:pt>
                <c:pt idx="439">
                  <c:v>5.19</c:v>
                </c:pt>
                <c:pt idx="453">
                  <c:v>0.7407407407407407</c:v>
                </c:pt>
              </c:numCache>
            </c:numRef>
          </c:val>
          <c:smooth val="0"/>
        </c:ser>
        <c:dLbls>
          <c:showLegendKey val="0"/>
          <c:showVal val="0"/>
          <c:showCatName val="0"/>
          <c:showSerName val="0"/>
          <c:showPercent val="0"/>
          <c:showBubbleSize val="0"/>
        </c:dLbls>
        <c:marker val="1"/>
        <c:smooth val="0"/>
        <c:axId val="233120128"/>
        <c:axId val="233122048"/>
      </c:lineChart>
      <c:dateAx>
        <c:axId val="233120128"/>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3122048"/>
        <c:crossesAt val="1.0000000000000004E-5"/>
        <c:auto val="0"/>
        <c:lblOffset val="0"/>
        <c:baseTimeUnit val="days"/>
        <c:majorUnit val="24"/>
        <c:majorTimeUnit val="months"/>
        <c:minorUnit val="24"/>
        <c:minorTimeUnit val="months"/>
      </c:dateAx>
      <c:valAx>
        <c:axId val="233122048"/>
        <c:scaling>
          <c:logBase val="10"/>
          <c:orientation val="minMax"/>
          <c:max val="100"/>
          <c:min val="1.0000000000000003E-5"/>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800" b="0" i="0" u="none" strike="noStrike" baseline="0">
                    <a:solidFill>
                      <a:srgbClr val="000000"/>
                    </a:solidFill>
                    <a:latin typeface="Meiryo UI"/>
                    <a:ea typeface="Meiryo UI"/>
                    <a:cs typeface="Meiryo UI"/>
                  </a:defRPr>
                </a:pPr>
                <a:r>
                  <a:rPr lang="en-US" altLang="ja-JP"/>
                  <a:t>m</a:t>
                </a:r>
                <a:r>
                  <a:rPr lang="en-US" altLang="en-US"/>
                  <a:t>Bq/m</a:t>
                </a:r>
                <a:r>
                  <a:rPr lang="en-US" altLang="ja-JP"/>
                  <a:t>3</a:t>
                </a:r>
                <a:endParaRPr lang="en-US" altLang="en-US"/>
              </a:p>
            </c:rich>
          </c:tx>
          <c:layout>
            <c:manualLayout>
              <c:xMode val="edge"/>
              <c:yMode val="edge"/>
              <c:x val="9.6237970253718278E-3"/>
              <c:y val="0.29452090748930354"/>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3120128"/>
        <c:crosses val="autoZero"/>
        <c:crossBetween val="between"/>
        <c:minorUnit val="10"/>
      </c:valAx>
      <c:spPr>
        <a:noFill/>
        <a:ln w="12700">
          <a:solidFill>
            <a:srgbClr val="808080"/>
          </a:solidFill>
          <a:prstDash val="solid"/>
        </a:ln>
      </c:spPr>
    </c:plotArea>
    <c:legend>
      <c:legendPos val="r"/>
      <c:layout>
        <c:manualLayout>
          <c:xMode val="edge"/>
          <c:yMode val="edge"/>
          <c:x val="0.53440797658578498"/>
          <c:y val="0.71589168191316865"/>
          <c:w val="0.22613512544802866"/>
          <c:h val="0.12177395833333333"/>
        </c:manualLayout>
      </c:layout>
      <c:overlay val="0"/>
      <c:spPr>
        <a:solidFill>
          <a:schemeClr val="bg1"/>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5"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浮遊じん(寺間</a:t>
            </a:r>
            <a:r>
              <a:rPr lang="en-US" altLang="ja-JP" sz="1200" b="0" i="0" u="none" strike="noStrike" baseline="0">
                <a:solidFill>
                  <a:srgbClr val="000000"/>
                </a:solidFill>
                <a:latin typeface="Meiryo UI"/>
                <a:ea typeface="Meiryo UI"/>
              </a:rPr>
              <a:t>MS</a:t>
            </a:r>
            <a:r>
              <a:rPr lang="ja-JP" altLang="en-US" sz="1200" b="0" i="0" u="none" strike="noStrike" baseline="0">
                <a:solidFill>
                  <a:srgbClr val="000000"/>
                </a:solidFill>
                <a:latin typeface="Meiryo UI"/>
                <a:ea typeface="Meiryo UI"/>
              </a:rPr>
              <a:t>)</a:t>
            </a:r>
          </a:p>
        </c:rich>
      </c:tx>
      <c:layout>
        <c:manualLayout>
          <c:xMode val="edge"/>
          <c:yMode val="edge"/>
          <c:x val="0.17964823882376046"/>
          <c:y val="4.5436021053203943E-5"/>
        </c:manualLayout>
      </c:layout>
      <c:overlay val="0"/>
      <c:spPr>
        <a:solidFill>
          <a:srgbClr val="FFFFFF"/>
        </a:solidFill>
        <a:ln w="25400">
          <a:noFill/>
        </a:ln>
      </c:spPr>
    </c:title>
    <c:autoTitleDeleted val="0"/>
    <c:plotArea>
      <c:layout>
        <c:manualLayout>
          <c:layoutTarget val="inner"/>
          <c:xMode val="edge"/>
          <c:yMode val="edge"/>
          <c:x val="0.10695232974910394"/>
          <c:y val="3.6363102638485981E-2"/>
          <c:w val="0.88108333333333333"/>
          <c:h val="0.85217847222222221"/>
        </c:manualLayout>
      </c:layout>
      <c:lineChart>
        <c:grouping val="standard"/>
        <c:varyColors val="0"/>
        <c:ser>
          <c:idx val="0"/>
          <c:order val="0"/>
          <c:tx>
            <c:strRef>
              <c:f>浮遊塵!$V$233</c:f>
              <c:strCache>
                <c:ptCount val="1"/>
                <c:pt idx="0">
                  <c:v>Cs-137</c:v>
                </c:pt>
              </c:strCache>
            </c:strRef>
          </c:tx>
          <c:spPr>
            <a:ln w="0">
              <a:solidFill>
                <a:srgbClr val="FF0000"/>
              </a:solidFill>
              <a:prstDash val="solid"/>
            </a:ln>
          </c:spPr>
          <c:marker>
            <c:symbol val="triangle"/>
            <c:size val="4"/>
            <c:spPr>
              <a:solidFill>
                <a:srgbClr val="FF0000"/>
              </a:solidFill>
              <a:ln w="0">
                <a:solidFill>
                  <a:srgbClr val="FF000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浮遊塵!$Z$235:$Z$722</c:f>
              <c:numCache>
                <c:formatCode>.0000</c:formatCode>
                <c:ptCount val="488"/>
                <c:pt idx="2">
                  <c:v>7.407407407407407E-2</c:v>
                </c:pt>
                <c:pt idx="5">
                  <c:v>7.407407407407407E-2</c:v>
                </c:pt>
                <c:pt idx="8">
                  <c:v>1.0833275620966453E-3</c:v>
                </c:pt>
                <c:pt idx="11">
                  <c:v>1.0770557835531958E-3</c:v>
                </c:pt>
                <c:pt idx="14">
                  <c:v>1.0712934809814785E-3</c:v>
                </c:pt>
                <c:pt idx="17">
                  <c:v>1.0652258180219203E-3</c:v>
                </c:pt>
                <c:pt idx="20">
                  <c:v>7.407407407407407E-2</c:v>
                </c:pt>
                <c:pt idx="23">
                  <c:v>1.0526617884322328E-3</c:v>
                </c:pt>
                <c:pt idx="26">
                  <c:v>7.407407407407407E-2</c:v>
                </c:pt>
                <c:pt idx="29">
                  <c:v>1.0406399266745642E-3</c:v>
                </c:pt>
                <c:pt idx="32">
                  <c:v>1.034680579826605E-3</c:v>
                </c:pt>
                <c:pt idx="35">
                  <c:v>1.0286255170462847E-3</c:v>
                </c:pt>
                <c:pt idx="38">
                  <c:v>1.0229286271464346E-3</c:v>
                </c:pt>
                <c:pt idx="41">
                  <c:v>1.0170707061368568E-3</c:v>
                </c:pt>
                <c:pt idx="44">
                  <c:v>1.0112463312004296E-3</c:v>
                </c:pt>
                <c:pt idx="47">
                  <c:v>1.0050112231210389E-3</c:v>
                </c:pt>
                <c:pt idx="50">
                  <c:v>9.9969745222502123E-4</c:v>
                </c:pt>
                <c:pt idx="53">
                  <c:v>9.9397256726902307E-4</c:v>
                </c:pt>
                <c:pt idx="57">
                  <c:v>1.6222222222222222</c:v>
                </c:pt>
                <c:pt idx="60">
                  <c:v>1.0892233334349292E-3</c:v>
                </c:pt>
                <c:pt idx="63">
                  <c:v>1.0833959338598387E-3</c:v>
                </c:pt>
                <c:pt idx="66">
                  <c:v>1.0772597242262329E-3</c:v>
                </c:pt>
                <c:pt idx="69">
                  <c:v>1.0708878970208146E-3</c:v>
                </c:pt>
                <c:pt idx="72">
                  <c:v>1.0644865755458672E-3</c:v>
                </c:pt>
                <c:pt idx="75">
                  <c:v>1.0586578850669103E-3</c:v>
                </c:pt>
                <c:pt idx="78">
                  <c:v>1.0523296695056417E-3</c:v>
                </c:pt>
                <c:pt idx="81">
                  <c:v>1.0463033799714483E-3</c:v>
                </c:pt>
                <c:pt idx="84">
                  <c:v>1.0401802993062538E-3</c:v>
                </c:pt>
                <c:pt idx="87">
                  <c:v>1.0342888572454092E-3</c:v>
                </c:pt>
                <c:pt idx="90">
                  <c:v>1.0284307835242454E-3</c:v>
                </c:pt>
                <c:pt idx="93">
                  <c:v>1.0225413537694938E-3</c:v>
                </c:pt>
                <c:pt idx="96">
                  <c:v>1.0165573310544009E-3</c:v>
                </c:pt>
                <c:pt idx="99">
                  <c:v>1.0108634806562078E-3</c:v>
                </c:pt>
                <c:pt idx="102">
                  <c:v>1.0050746521260397E-3</c:v>
                </c:pt>
                <c:pt idx="105">
                  <c:v>9.9931897400281863E-4</c:v>
                </c:pt>
                <c:pt idx="108">
                  <c:v>9.93533551829046E-4</c:v>
                </c:pt>
                <c:pt idx="111">
                  <c:v>9.8784396517311739E-4</c:v>
                </c:pt>
                <c:pt idx="114">
                  <c:v>9.8224894910729321E-4</c:v>
                </c:pt>
                <c:pt idx="117">
                  <c:v>9.7662398505514534E-4</c:v>
                </c:pt>
                <c:pt idx="120">
                  <c:v>9.7072486885484296E-4</c:v>
                </c:pt>
                <c:pt idx="123">
                  <c:v>9.6540957890120548E-4</c:v>
                </c:pt>
                <c:pt idx="126">
                  <c:v>9.5975989751842668E-4</c:v>
                </c:pt>
                <c:pt idx="129">
                  <c:v>9.5426371966337209E-4</c:v>
                </c:pt>
                <c:pt idx="132">
                  <c:v>9.4849966650251399E-4</c:v>
                </c:pt>
                <c:pt idx="135">
                  <c:v>9.4336560723617231E-4</c:v>
                </c:pt>
                <c:pt idx="138">
                  <c:v>9.3772656085500811E-4</c:v>
                </c:pt>
                <c:pt idx="141">
                  <c:v>9.322977196348965E-4</c:v>
                </c:pt>
                <c:pt idx="144">
                  <c:v>9.2701731007287171E-4</c:v>
                </c:pt>
                <c:pt idx="147">
                  <c:v>9.2170863649310597E-4</c:v>
                </c:pt>
                <c:pt idx="150">
                  <c:v>9.1637252888177414E-4</c:v>
                </c:pt>
                <c:pt idx="153">
                  <c:v>9.111823174697165E-4</c:v>
                </c:pt>
                <c:pt idx="156">
                  <c:v>9.0573564937995873E-4</c:v>
                </c:pt>
                <c:pt idx="159">
                  <c:v>9.0077621365078028E-4</c:v>
                </c:pt>
                <c:pt idx="162">
                  <c:v>8.9550477371944548E-4</c:v>
                </c:pt>
                <c:pt idx="165">
                  <c:v>8.9032036983102171E-4</c:v>
                </c:pt>
                <c:pt idx="168">
                  <c:v>8.8522184559259361E-4</c:v>
                </c:pt>
                <c:pt idx="171">
                  <c:v>8.8031917566295376E-4</c:v>
                </c:pt>
                <c:pt idx="174">
                  <c:v>8.7527792443838309E-4</c:v>
                </c:pt>
                <c:pt idx="177">
                  <c:v>8.7010078881749598E-4</c:v>
                </c:pt>
                <c:pt idx="180">
                  <c:v>8.6511805438617721E-4</c:v>
                </c:pt>
                <c:pt idx="183">
                  <c:v>8.6016385416920688E-4</c:v>
                </c:pt>
                <c:pt idx="186">
                  <c:v>8.5523802476205311E-4</c:v>
                </c:pt>
                <c:pt idx="189">
                  <c:v>8.5012576833509051E-4</c:v>
                </c:pt>
                <c:pt idx="192">
                  <c:v>8.4525742320625604E-4</c:v>
                </c:pt>
                <c:pt idx="195">
                  <c:v>8.4062914135837701E-4</c:v>
                </c:pt>
                <c:pt idx="198">
                  <c:v>8.3581517978007641E-4</c:v>
                </c:pt>
                <c:pt idx="201">
                  <c:v>8.3102878591854556E-4</c:v>
                </c:pt>
                <c:pt idx="204">
                  <c:v>8.2606124223036002E-4</c:v>
                </c:pt>
                <c:pt idx="207">
                  <c:v>8.215380707707724E-4</c:v>
                </c:pt>
                <c:pt idx="210">
                  <c:v>8.165757222962206E-4</c:v>
                </c:pt>
                <c:pt idx="213">
                  <c:v>8.1195074664593288E-4</c:v>
                </c:pt>
                <c:pt idx="216">
                  <c:v>8.073010152655646E-4</c:v>
                </c:pt>
                <c:pt idx="219">
                  <c:v>8.0267791111843559E-4</c:v>
                </c:pt>
                <c:pt idx="222">
                  <c:v>7.9808128172056503E-4</c:v>
                </c:pt>
                <c:pt idx="225">
                  <c:v>7.9351097546118945E-4</c:v>
                </c:pt>
                <c:pt idx="228">
                  <c:v>7.8876769760553584E-4</c:v>
                </c:pt>
                <c:pt idx="231">
                  <c:v>7.843002228869624E-4</c:v>
                </c:pt>
                <c:pt idx="234">
                  <c:v>7.8030113394924141E-4</c:v>
                </c:pt>
                <c:pt idx="237">
                  <c:v>7.7514746330645213E-4</c:v>
                </c:pt>
                <c:pt idx="240">
                  <c:v>7.7070849025366855E-4</c:v>
                </c:pt>
                <c:pt idx="243">
                  <c:v>7.6610151614992699E-4</c:v>
                </c:pt>
                <c:pt idx="246">
                  <c:v>7.6190665947847695E-4</c:v>
                </c:pt>
                <c:pt idx="249">
                  <c:v>7.5754351144502441E-4</c:v>
                </c:pt>
                <c:pt idx="252">
                  <c:v>7.5315781564345616E-4</c:v>
                </c:pt>
                <c:pt idx="255">
                  <c:v>7.4856126168117664E-4</c:v>
                </c:pt>
                <c:pt idx="258">
                  <c:v>7.4455642131065884E-4</c:v>
                </c:pt>
                <c:pt idx="261">
                  <c:v>7.4029263145527211E-4</c:v>
                </c:pt>
                <c:pt idx="264">
                  <c:v>7.3600680729249597E-4</c:v>
                </c:pt>
                <c:pt idx="267">
                  <c:v>7.3156109456490336E-4</c:v>
                </c:pt>
                <c:pt idx="270">
                  <c:v>7.2755536702956154E-4</c:v>
                </c:pt>
                <c:pt idx="273">
                  <c:v>7.2338893570967277E-4</c:v>
                </c:pt>
                <c:pt idx="276">
                  <c:v>7.1920097320941846E-4</c:v>
                </c:pt>
                <c:pt idx="279">
                  <c:v>7.1490188957291792E-4</c:v>
                </c:pt>
                <c:pt idx="282">
                  <c:v>7.1098738098927979E-4</c:v>
                </c:pt>
                <c:pt idx="285">
                  <c:v>7.0691582818870925E-4</c:v>
                </c:pt>
                <c:pt idx="288">
                  <c:v>7.027345287261038E-4</c:v>
                </c:pt>
                <c:pt idx="291">
                  <c:v>6.9862205017736322E-4</c:v>
                </c:pt>
                <c:pt idx="294">
                  <c:v>6.9470899056225737E-4</c:v>
                </c:pt>
                <c:pt idx="297">
                  <c:v>6.9073065787768903E-4</c:v>
                </c:pt>
                <c:pt idx="300">
                  <c:v>6.867751075828178E-4</c:v>
                </c:pt>
                <c:pt idx="303">
                  <c:v>6.8271293741522566E-4</c:v>
                </c:pt>
                <c:pt idx="306">
                  <c:v>6.7893183304516694E-4</c:v>
                </c:pt>
                <c:pt idx="309">
                  <c:v>6.7504385010743145E-4</c:v>
                </c:pt>
                <c:pt idx="312">
                  <c:v>6.7117813216094899E-4</c:v>
                </c:pt>
                <c:pt idx="315">
                  <c:v>6.6716610905108865E-4</c:v>
                </c:pt>
                <c:pt idx="318">
                  <c:v>6.6347110848461507E-4</c:v>
                </c:pt>
                <c:pt idx="321">
                  <c:v>6.5967166320319605E-4</c:v>
                </c:pt>
                <c:pt idx="324">
                  <c:v>6.5585258324275233E-4</c:v>
                </c:pt>
                <c:pt idx="327">
                  <c:v>6.5189102725188763E-4</c:v>
                </c:pt>
                <c:pt idx="330">
                  <c:v>6.483624575672523E-4</c:v>
                </c:pt>
                <c:pt idx="333">
                  <c:v>6.4464953375105221E-4</c:v>
                </c:pt>
                <c:pt idx="336">
                  <c:v>6.4091742237930814E-4</c:v>
                </c:pt>
                <c:pt idx="339">
                  <c:v>6.5193216987624472E-4</c:v>
                </c:pt>
                <c:pt idx="342">
                  <c:v>6.3359786282599648E-4</c:v>
                </c:pt>
                <c:pt idx="345">
                  <c:v>6.2996949019688566E-4</c:v>
                </c:pt>
                <c:pt idx="348">
                  <c:v>6.2632236695375678E-4</c:v>
                </c:pt>
                <c:pt idx="351">
                  <c:v>6.2257847291127605E-4</c:v>
                </c:pt>
                <c:pt idx="355">
                  <c:v>6.1999063454794539E-4</c:v>
                </c:pt>
                <c:pt idx="358">
                  <c:v>1.092252171294811E-3</c:v>
                </c:pt>
                <c:pt idx="361">
                  <c:v>1.085791666048286E-3</c:v>
                </c:pt>
                <c:pt idx="364">
                  <c:v>1.0794374956574853E-3</c:v>
                </c:pt>
                <c:pt idx="367">
                  <c:v>1.073391446480801E-3</c:v>
                </c:pt>
                <c:pt idx="370">
                  <c:v>4.1000000000000003E-3</c:v>
                </c:pt>
                <c:pt idx="373">
                  <c:v>4.7000000000000002E-3</c:v>
                </c:pt>
                <c:pt idx="376">
                  <c:v>2.5000000000000001E-3</c:v>
                </c:pt>
                <c:pt idx="379">
                  <c:v>1.0490142379536466E-3</c:v>
                </c:pt>
                <c:pt idx="382">
                  <c:v>3.3999999999999998E-3</c:v>
                </c:pt>
                <c:pt idx="385">
                  <c:v>3.7000000000000002E-3</c:v>
                </c:pt>
                <c:pt idx="388">
                  <c:v>1.0306399238216425E-3</c:v>
                </c:pt>
                <c:pt idx="391">
                  <c:v>1.0251259484322158E-3</c:v>
                </c:pt>
                <c:pt idx="394">
                  <c:v>1.0193197722007637E-3</c:v>
                </c:pt>
                <c:pt idx="397">
                  <c:v>1.0136744207888692E-3</c:v>
                </c:pt>
                <c:pt idx="400">
                  <c:v>1.6000000000000001E-3</c:v>
                </c:pt>
                <c:pt idx="403">
                  <c:v>1.0018448713438341E-3</c:v>
                </c:pt>
                <c:pt idx="406">
                  <c:v>9.9610768893986282E-4</c:v>
                </c:pt>
                <c:pt idx="409">
                  <c:v>9.9002840163864574E-4</c:v>
                </c:pt>
                <c:pt idx="412">
                  <c:v>9.8498031990477963E-4</c:v>
                </c:pt>
                <c:pt idx="415">
                  <c:v>9.7896894340680405E-4</c:v>
                </c:pt>
                <c:pt idx="418">
                  <c:v>9.7336276269280396E-4</c:v>
                </c:pt>
                <c:pt idx="421">
                  <c:v>9.6772761049725327E-4</c:v>
                </c:pt>
                <c:pt idx="424">
                  <c:v>1.8E-3</c:v>
                </c:pt>
                <c:pt idx="427">
                  <c:v>9.5667573450030664E-4</c:v>
                </c:pt>
                <c:pt idx="430">
                  <c:v>9.5119721846726151E-4</c:v>
                </c:pt>
                <c:pt idx="433">
                  <c:v>9.4575007580017698E-4</c:v>
                </c:pt>
                <c:pt idx="436">
                  <c:v>1.6999999999999999E-3</c:v>
                </c:pt>
                <c:pt idx="439">
                  <c:v>9.3660280298816037E-4</c:v>
                </c:pt>
                <c:pt idx="453">
                  <c:v>6.1999063454794539E-4</c:v>
                </c:pt>
              </c:numCache>
            </c:numRef>
          </c:val>
          <c:smooth val="0"/>
        </c:ser>
        <c:ser>
          <c:idx val="1"/>
          <c:order val="1"/>
          <c:tx>
            <c:strRef>
              <c:f>浮遊塵!$P$233</c:f>
              <c:strCache>
                <c:ptCount val="1"/>
                <c:pt idx="0">
                  <c:v>Cs-134</c:v>
                </c:pt>
              </c:strCache>
            </c:strRef>
          </c:tx>
          <c:spPr>
            <a:ln w="0">
              <a:solidFill>
                <a:srgbClr val="FF0000"/>
              </a:solidFill>
              <a:prstDash val="sysDot"/>
            </a:ln>
          </c:spPr>
          <c:marker>
            <c:symbol val="triangle"/>
            <c:size val="3"/>
            <c:spPr>
              <a:noFill/>
              <a:ln w="0">
                <a:solidFill>
                  <a:srgbClr val="FF000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浮遊塵!$T$235:$T$722</c:f>
              <c:numCache>
                <c:formatCode>.0000</c:formatCode>
                <c:ptCount val="488"/>
                <c:pt idx="81">
                  <c:v>5.3019043612191315E-4</c:v>
                </c:pt>
                <c:pt idx="84">
                  <c:v>4.8669842673066142E-4</c:v>
                </c:pt>
                <c:pt idx="87">
                  <c:v>4.4800936293198831E-4</c:v>
                </c:pt>
                <c:pt idx="90">
                  <c:v>4.123958045703734E-4</c:v>
                </c:pt>
                <c:pt idx="93">
                  <c:v>3.7926405847822615E-4</c:v>
                </c:pt>
                <c:pt idx="96">
                  <c:v>3.4815267873748251E-4</c:v>
                </c:pt>
                <c:pt idx="99">
                  <c:v>3.2077210006130569E-4</c:v>
                </c:pt>
                <c:pt idx="102">
                  <c:v>2.9500137287423385E-4</c:v>
                </c:pt>
                <c:pt idx="105">
                  <c:v>2.7130105760772366E-4</c:v>
                </c:pt>
                <c:pt idx="108">
                  <c:v>2.4927529453786212E-4</c:v>
                </c:pt>
                <c:pt idx="111">
                  <c:v>2.292485976749353E-4</c:v>
                </c:pt>
                <c:pt idx="114">
                  <c:v>2.1102496444730983E-4</c:v>
                </c:pt>
                <c:pt idx="117">
                  <c:v>1.9407128678209591E-4</c:v>
                </c:pt>
                <c:pt idx="120">
                  <c:v>1.7766023954019343E-4</c:v>
                </c:pt>
                <c:pt idx="123">
                  <c:v>1.6398966792121743E-4</c:v>
                </c:pt>
                <c:pt idx="126">
                  <c:v>1.50537444547543E-4</c:v>
                </c:pt>
                <c:pt idx="129">
                  <c:v>1.3844331474594163E-4</c:v>
                </c:pt>
                <c:pt idx="132">
                  <c:v>1.2673627752114998E-4</c:v>
                </c:pt>
                <c:pt idx="135">
                  <c:v>1.1709190949622658E-4</c:v>
                </c:pt>
                <c:pt idx="138">
                  <c:v>1.0728908577830553E-4</c:v>
                </c:pt>
                <c:pt idx="141">
                  <c:v>9.8578747513602304E-5</c:v>
                </c:pt>
                <c:pt idx="144">
                  <c:v>9.0742438123069501E-5</c:v>
                </c:pt>
                <c:pt idx="147">
                  <c:v>8.3452219875558461E-5</c:v>
                </c:pt>
                <c:pt idx="150">
                  <c:v>7.6677093973577046E-5</c:v>
                </c:pt>
                <c:pt idx="153">
                  <c:v>7.0581810287192209E-5</c:v>
                </c:pt>
                <c:pt idx="156">
                  <c:v>6.4672768006526424E-5</c:v>
                </c:pt>
                <c:pt idx="159">
                  <c:v>5.9696338226183747E-5</c:v>
                </c:pt>
                <c:pt idx="162">
                  <c:v>5.4799392664986269E-5</c:v>
                </c:pt>
                <c:pt idx="165">
                  <c:v>5.0350466258822022E-5</c:v>
                </c:pt>
                <c:pt idx="168">
                  <c:v>4.6305326019225212E-5</c:v>
                </c:pt>
                <c:pt idx="171">
                  <c:v>4.27029119528389E-5</c:v>
                </c:pt>
                <c:pt idx="174">
                  <c:v>3.9272173762641462E-5</c:v>
                </c:pt>
                <c:pt idx="177">
                  <c:v>3.6017477643072437E-5</c:v>
                </c:pt>
                <c:pt idx="180">
                  <c:v>3.3123845091710621E-5</c:v>
                </c:pt>
                <c:pt idx="183">
                  <c:v>3.0462686047385531E-5</c:v>
                </c:pt>
                <c:pt idx="186">
                  <c:v>2.80153236634296E-5</c:v>
                </c:pt>
                <c:pt idx="189">
                  <c:v>2.5669907310970571E-5</c:v>
                </c:pt>
                <c:pt idx="192">
                  <c:v>2.3607595226777436E-5</c:v>
                </c:pt>
                <c:pt idx="195">
                  <c:v>2.1791041775455286E-5</c:v>
                </c:pt>
                <c:pt idx="198">
                  <c:v>2.0040356498867896E-5</c:v>
                </c:pt>
                <c:pt idx="201">
                  <c:v>1.8430320713444928E-5</c:v>
                </c:pt>
                <c:pt idx="204">
                  <c:v>1.6887351726125841E-5</c:v>
                </c:pt>
                <c:pt idx="207">
                  <c:v>1.5587906493898688E-5</c:v>
                </c:pt>
                <c:pt idx="210">
                  <c:v>1.426976266069497E-5</c:v>
                </c:pt>
                <c:pt idx="213">
                  <c:v>1.3135418007723494E-5</c:v>
                </c:pt>
                <c:pt idx="216">
                  <c:v>1.2080122756358131E-5</c:v>
                </c:pt>
                <c:pt idx="219">
                  <c:v>1.1109609585540143E-5</c:v>
                </c:pt>
                <c:pt idx="222">
                  <c:v>1.0217067130229615E-5</c:v>
                </c:pt>
                <c:pt idx="225">
                  <c:v>9.3962312482597577E-6</c:v>
                </c:pt>
                <c:pt idx="228">
                  <c:v>8.6095876711261905E-6</c:v>
                </c:pt>
                <c:pt idx="231">
                  <c:v>7.9251866778334709E-6</c:v>
                </c:pt>
                <c:pt idx="234">
                  <c:v>7.3558681144697131E-6</c:v>
                </c:pt>
                <c:pt idx="237">
                  <c:v>6.6782951157251655E-6</c:v>
                </c:pt>
                <c:pt idx="240">
                  <c:v>6.1417630374390103E-6</c:v>
                </c:pt>
                <c:pt idx="243">
                  <c:v>5.6275804552923069E-6</c:v>
                </c:pt>
                <c:pt idx="246">
                  <c:v>5.1945502969702588E-6</c:v>
                </c:pt>
                <c:pt idx="249">
                  <c:v>4.777221799457046E-6</c:v>
                </c:pt>
                <c:pt idx="252">
                  <c:v>4.3893797600088991E-6</c:v>
                </c:pt>
                <c:pt idx="255">
                  <c:v>4.0145088186328224E-6</c:v>
                </c:pt>
                <c:pt idx="258">
                  <c:v>3.7124281410532798E-6</c:v>
                </c:pt>
                <c:pt idx="261">
                  <c:v>3.414172860103325E-6</c:v>
                </c:pt>
                <c:pt idx="264">
                  <c:v>3.1369908868398094E-6</c:v>
                </c:pt>
                <c:pt idx="267">
                  <c:v>2.8717208075047399E-6</c:v>
                </c:pt>
                <c:pt idx="270">
                  <c:v>2.6507480953756688E-6</c:v>
                </c:pt>
                <c:pt idx="273">
                  <c:v>2.4377878472913724E-6</c:v>
                </c:pt>
                <c:pt idx="276">
                  <c:v>2.2398743632360916E-6</c:v>
                </c:pt>
                <c:pt idx="279">
                  <c:v>2.0523542038368474E-6</c:v>
                </c:pt>
                <c:pt idx="282">
                  <c:v>1.8944299817167341E-6</c:v>
                </c:pt>
                <c:pt idx="285">
                  <c:v>1.742232087247419E-6</c:v>
                </c:pt>
                <c:pt idx="288">
                  <c:v>1.5978439500379898E-6</c:v>
                </c:pt>
                <c:pt idx="291">
                  <c:v>1.4667713403750972E-6</c:v>
                </c:pt>
                <c:pt idx="294">
                  <c:v>1.3514166395848019E-6</c:v>
                </c:pt>
                <c:pt idx="297">
                  <c:v>1.2428442620988752E-6</c:v>
                </c:pt>
                <c:pt idx="300">
                  <c:v>1.1429945544452298E-6</c:v>
                </c:pt>
                <c:pt idx="303">
                  <c:v>1.0482684523576424E-6</c:v>
                </c:pt>
                <c:pt idx="306">
                  <c:v>9.6671634285399088E-7</c:v>
                </c:pt>
                <c:pt idx="309">
                  <c:v>8.8905066328206785E-7</c:v>
                </c:pt>
                <c:pt idx="312">
                  <c:v>8.176246193881365E-7</c:v>
                </c:pt>
                <c:pt idx="315">
                  <c:v>7.4917386095591141E-7</c:v>
                </c:pt>
                <c:pt idx="318">
                  <c:v>6.9089040445339127E-7</c:v>
                </c:pt>
                <c:pt idx="321">
                  <c:v>6.3538449191944225E-7</c:v>
                </c:pt>
                <c:pt idx="324">
                  <c:v>5.8380036467465578E-7</c:v>
                </c:pt>
                <c:pt idx="327">
                  <c:v>5.3443306504277898E-7</c:v>
                </c:pt>
                <c:pt idx="330">
                  <c:v>4.9376381654682051E-7</c:v>
                </c:pt>
                <c:pt idx="333">
                  <c:v>4.5409499058395299E-7</c:v>
                </c:pt>
                <c:pt idx="336">
                  <c:v>4.1722897626758118E-7</c:v>
                </c:pt>
                <c:pt idx="339">
                  <c:v>5.3492515129752617E-7</c:v>
                </c:pt>
                <c:pt idx="342">
                  <c:v>3.5288188250894977E-7</c:v>
                </c:pt>
                <c:pt idx="345">
                  <c:v>3.2453146574371206E-7</c:v>
                </c:pt>
                <c:pt idx="348">
                  <c:v>2.9818415535643938E-7</c:v>
                </c:pt>
                <c:pt idx="351">
                  <c:v>2.7322046040080734E-7</c:v>
                </c:pt>
                <c:pt idx="355">
                  <c:v>2.5711838252448208E-7</c:v>
                </c:pt>
                <c:pt idx="370">
                  <c:v>2.7000000000000001E-3</c:v>
                </c:pt>
                <c:pt idx="373">
                  <c:v>2.3E-3</c:v>
                </c:pt>
                <c:pt idx="376">
                  <c:v>5.9647641882531641E-4</c:v>
                </c:pt>
                <c:pt idx="379">
                  <c:v>5.505788470124795E-4</c:v>
                </c:pt>
                <c:pt idx="382">
                  <c:v>5.0634551980409891E-4</c:v>
                </c:pt>
                <c:pt idx="385">
                  <c:v>4.6523751031444675E-4</c:v>
                </c:pt>
                <c:pt idx="388">
                  <c:v>4.2550432863715975E-4</c:v>
                </c:pt>
                <c:pt idx="390">
                  <c:v>4.0412979877040104E-4</c:v>
                </c:pt>
                <c:pt idx="391">
                  <c:v>1.1000000000000001E-3</c:v>
                </c:pt>
                <c:pt idx="394">
                  <c:v>3.6220694254283345E-4</c:v>
                </c:pt>
                <c:pt idx="397">
                  <c:v>3.3402833984349503E-4</c:v>
                </c:pt>
                <c:pt idx="400">
                  <c:v>1.4E-3</c:v>
                </c:pt>
                <c:pt idx="403">
                  <c:v>2.8147473632765226E-4</c:v>
                </c:pt>
                <c:pt idx="406">
                  <c:v>2.5886114668389413E-4</c:v>
                </c:pt>
                <c:pt idx="409">
                  <c:v>2.3675334853272981E-4</c:v>
                </c:pt>
                <c:pt idx="412">
                  <c:v>2.1974579000603789E-4</c:v>
                </c:pt>
                <c:pt idx="415">
                  <c:v>2.0097860291652832E-4</c:v>
                </c:pt>
                <c:pt idx="418">
                  <c:v>1.8483204670041476E-4</c:v>
                </c:pt>
                <c:pt idx="421">
                  <c:v>1.6982632978858718E-4</c:v>
                </c:pt>
                <c:pt idx="424">
                  <c:v>1.5661435587830381E-4</c:v>
                </c:pt>
                <c:pt idx="427">
                  <c:v>1.436348824367086E-4</c:v>
                </c:pt>
                <c:pt idx="430">
                  <c:v>1.3209530225153634E-4</c:v>
                </c:pt>
                <c:pt idx="433">
                  <c:v>1.2148280822114055E-4</c:v>
                </c:pt>
                <c:pt idx="436">
                  <c:v>1.1182578888520036E-4</c:v>
                </c:pt>
                <c:pt idx="439">
                  <c:v>1.054292885579049E-4</c:v>
                </c:pt>
                <c:pt idx="453" formatCode="0.E+00">
                  <c:v>2.5711838252448208E-7</c:v>
                </c:pt>
              </c:numCache>
            </c:numRef>
          </c:val>
          <c:smooth val="0"/>
        </c:ser>
        <c:ser>
          <c:idx val="2"/>
          <c:order val="2"/>
          <c:tx>
            <c:strRef>
              <c:f>浮遊塵!$J$233</c:f>
              <c:strCache>
                <c:ptCount val="1"/>
                <c:pt idx="0">
                  <c:v>K-40</c:v>
                </c:pt>
              </c:strCache>
            </c:strRef>
          </c:tx>
          <c:spPr>
            <a:ln w="0">
              <a:solidFill>
                <a:srgbClr val="00B050"/>
              </a:solidFill>
              <a:prstDash val="solid"/>
            </a:ln>
          </c:spPr>
          <c:marker>
            <c:symbol val="square"/>
            <c:size val="4"/>
            <c:spPr>
              <a:solidFill>
                <a:schemeClr val="bg1"/>
              </a:solidFill>
              <a:ln>
                <a:solidFill>
                  <a:srgbClr val="00B050"/>
                </a:solidFill>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浮遊塵!$N$235:$N$722</c:f>
              <c:numCache>
                <c:formatCode>0.000</c:formatCode>
                <c:ptCount val="488"/>
                <c:pt idx="2">
                  <c:v>0.37037037037037035</c:v>
                </c:pt>
                <c:pt idx="5">
                  <c:v>0.18518518518518517</c:v>
                </c:pt>
                <c:pt idx="8">
                  <c:v>0.37037037037037035</c:v>
                </c:pt>
                <c:pt idx="11">
                  <c:v>0.37037037037037035</c:v>
                </c:pt>
                <c:pt idx="14">
                  <c:v>0.37037037037037035</c:v>
                </c:pt>
                <c:pt idx="17">
                  <c:v>0.37037037037037035</c:v>
                </c:pt>
                <c:pt idx="20">
                  <c:v>0.37037037037037035</c:v>
                </c:pt>
                <c:pt idx="23">
                  <c:v>0.37037037037037035</c:v>
                </c:pt>
                <c:pt idx="26">
                  <c:v>0.37037037037037035</c:v>
                </c:pt>
                <c:pt idx="29">
                  <c:v>0.37037037037037035</c:v>
                </c:pt>
                <c:pt idx="32">
                  <c:v>0.37037037037037035</c:v>
                </c:pt>
                <c:pt idx="35">
                  <c:v>0.37037037037037035</c:v>
                </c:pt>
                <c:pt idx="38">
                  <c:v>0.37037037037037035</c:v>
                </c:pt>
                <c:pt idx="41">
                  <c:v>0.37037037037037035</c:v>
                </c:pt>
                <c:pt idx="44">
                  <c:v>0.37037037037037035</c:v>
                </c:pt>
                <c:pt idx="47">
                  <c:v>0.37037037037037035</c:v>
                </c:pt>
                <c:pt idx="50">
                  <c:v>0.37037037037037035</c:v>
                </c:pt>
                <c:pt idx="53">
                  <c:v>0.37037037037037035</c:v>
                </c:pt>
                <c:pt idx="57">
                  <c:v>0.21111111111111111</c:v>
                </c:pt>
                <c:pt idx="60">
                  <c:v>0.22222222222222224</c:v>
                </c:pt>
                <c:pt idx="63">
                  <c:v>0.18518518518518517</c:v>
                </c:pt>
                <c:pt idx="66">
                  <c:v>0.28148148148148144</c:v>
                </c:pt>
                <c:pt idx="69">
                  <c:v>0.28148148148148144</c:v>
                </c:pt>
                <c:pt idx="72">
                  <c:v>0.28148148148148144</c:v>
                </c:pt>
                <c:pt idx="75">
                  <c:v>0.26296296296296301</c:v>
                </c:pt>
                <c:pt idx="78">
                  <c:v>0.28148148148148144</c:v>
                </c:pt>
                <c:pt idx="81">
                  <c:v>0.14499999999999999</c:v>
                </c:pt>
                <c:pt idx="84">
                  <c:v>0.15</c:v>
                </c:pt>
                <c:pt idx="87">
                  <c:v>0.16</c:v>
                </c:pt>
                <c:pt idx="90">
                  <c:v>0.16</c:v>
                </c:pt>
                <c:pt idx="93">
                  <c:v>0.3</c:v>
                </c:pt>
                <c:pt idx="96">
                  <c:v>0.31</c:v>
                </c:pt>
                <c:pt idx="99">
                  <c:v>0.31</c:v>
                </c:pt>
                <c:pt idx="102">
                  <c:v>0.28999999999999998</c:v>
                </c:pt>
                <c:pt idx="105">
                  <c:v>0.17</c:v>
                </c:pt>
                <c:pt idx="108">
                  <c:v>0.16400000000000001</c:v>
                </c:pt>
                <c:pt idx="111">
                  <c:v>0.14799999999999999</c:v>
                </c:pt>
                <c:pt idx="114">
                  <c:v>0.18</c:v>
                </c:pt>
                <c:pt idx="117">
                  <c:v>0.23</c:v>
                </c:pt>
                <c:pt idx="120">
                  <c:v>0.24</c:v>
                </c:pt>
                <c:pt idx="123">
                  <c:v>0.24</c:v>
                </c:pt>
                <c:pt idx="126">
                  <c:v>0.21</c:v>
                </c:pt>
                <c:pt idx="129">
                  <c:v>0.26</c:v>
                </c:pt>
                <c:pt idx="132">
                  <c:v>0.25</c:v>
                </c:pt>
                <c:pt idx="135">
                  <c:v>0.22</c:v>
                </c:pt>
                <c:pt idx="138">
                  <c:v>0.23</c:v>
                </c:pt>
                <c:pt idx="141">
                  <c:v>0.2</c:v>
                </c:pt>
                <c:pt idx="144">
                  <c:v>0.27</c:v>
                </c:pt>
                <c:pt idx="147">
                  <c:v>0.23</c:v>
                </c:pt>
                <c:pt idx="150">
                  <c:v>0.28000000000000003</c:v>
                </c:pt>
                <c:pt idx="153">
                  <c:v>0.19</c:v>
                </c:pt>
                <c:pt idx="156">
                  <c:v>0.17</c:v>
                </c:pt>
                <c:pt idx="159">
                  <c:v>0.19</c:v>
                </c:pt>
                <c:pt idx="162">
                  <c:v>0.19</c:v>
                </c:pt>
                <c:pt idx="165">
                  <c:v>0.2</c:v>
                </c:pt>
                <c:pt idx="168">
                  <c:v>0.22</c:v>
                </c:pt>
                <c:pt idx="171">
                  <c:v>1.6500000000000001E-2</c:v>
                </c:pt>
                <c:pt idx="174">
                  <c:v>1.6500000000000001E-2</c:v>
                </c:pt>
                <c:pt idx="177">
                  <c:v>1.6500000000000001E-2</c:v>
                </c:pt>
                <c:pt idx="180">
                  <c:v>1.6500000000000001E-2</c:v>
                </c:pt>
                <c:pt idx="183">
                  <c:v>1.6500000000000001E-2</c:v>
                </c:pt>
                <c:pt idx="186">
                  <c:v>1.6500000000000001E-2</c:v>
                </c:pt>
                <c:pt idx="189">
                  <c:v>1.6500000000000001E-2</c:v>
                </c:pt>
                <c:pt idx="192">
                  <c:v>1.6500000000000001E-2</c:v>
                </c:pt>
                <c:pt idx="195">
                  <c:v>1.6500000000000001E-2</c:v>
                </c:pt>
                <c:pt idx="198">
                  <c:v>1.6500000000000001E-2</c:v>
                </c:pt>
                <c:pt idx="201">
                  <c:v>1.6500000000000001E-2</c:v>
                </c:pt>
                <c:pt idx="204">
                  <c:v>1.6500000000000001E-2</c:v>
                </c:pt>
                <c:pt idx="207">
                  <c:v>1.6500000000000001E-2</c:v>
                </c:pt>
                <c:pt idx="210">
                  <c:v>1.6500000000000001E-2</c:v>
                </c:pt>
                <c:pt idx="213">
                  <c:v>1.6500000000000001E-2</c:v>
                </c:pt>
                <c:pt idx="216">
                  <c:v>1.6500000000000001E-2</c:v>
                </c:pt>
                <c:pt idx="219">
                  <c:v>1.6500000000000001E-2</c:v>
                </c:pt>
                <c:pt idx="222">
                  <c:v>1.6500000000000001E-2</c:v>
                </c:pt>
                <c:pt idx="225">
                  <c:v>1.6500000000000001E-2</c:v>
                </c:pt>
                <c:pt idx="228">
                  <c:v>1.6500000000000001E-2</c:v>
                </c:pt>
                <c:pt idx="231">
                  <c:v>1.6500000000000001E-2</c:v>
                </c:pt>
                <c:pt idx="234">
                  <c:v>1.6500000000000001E-2</c:v>
                </c:pt>
                <c:pt idx="237">
                  <c:v>1.6500000000000001E-2</c:v>
                </c:pt>
                <c:pt idx="240">
                  <c:v>1.6500000000000001E-2</c:v>
                </c:pt>
                <c:pt idx="243">
                  <c:v>1.6500000000000001E-2</c:v>
                </c:pt>
                <c:pt idx="246">
                  <c:v>1.6500000000000001E-2</c:v>
                </c:pt>
                <c:pt idx="249">
                  <c:v>1.6500000000000001E-2</c:v>
                </c:pt>
                <c:pt idx="252">
                  <c:v>1.6500000000000001E-2</c:v>
                </c:pt>
                <c:pt idx="255">
                  <c:v>1.6500000000000001E-2</c:v>
                </c:pt>
                <c:pt idx="258">
                  <c:v>1.6500000000000001E-2</c:v>
                </c:pt>
                <c:pt idx="261">
                  <c:v>1.6500000000000001E-2</c:v>
                </c:pt>
                <c:pt idx="264">
                  <c:v>1.6500000000000001E-2</c:v>
                </c:pt>
                <c:pt idx="267">
                  <c:v>1.6500000000000001E-2</c:v>
                </c:pt>
                <c:pt idx="270">
                  <c:v>1.6500000000000001E-2</c:v>
                </c:pt>
                <c:pt idx="273">
                  <c:v>1.6500000000000001E-2</c:v>
                </c:pt>
                <c:pt idx="276">
                  <c:v>1.6500000000000001E-2</c:v>
                </c:pt>
                <c:pt idx="279">
                  <c:v>1.6500000000000001E-2</c:v>
                </c:pt>
                <c:pt idx="282">
                  <c:v>1.6500000000000001E-2</c:v>
                </c:pt>
                <c:pt idx="285">
                  <c:v>1.6500000000000001E-2</c:v>
                </c:pt>
                <c:pt idx="288">
                  <c:v>1.6500000000000001E-2</c:v>
                </c:pt>
                <c:pt idx="291">
                  <c:v>1.6500000000000001E-2</c:v>
                </c:pt>
                <c:pt idx="294">
                  <c:v>1.6500000000000001E-2</c:v>
                </c:pt>
                <c:pt idx="297">
                  <c:v>1.6500000000000001E-2</c:v>
                </c:pt>
                <c:pt idx="300">
                  <c:v>1.6500000000000001E-2</c:v>
                </c:pt>
                <c:pt idx="303">
                  <c:v>1.6500000000000001E-2</c:v>
                </c:pt>
                <c:pt idx="306">
                  <c:v>1.6500000000000001E-2</c:v>
                </c:pt>
                <c:pt idx="309">
                  <c:v>1.6500000000000001E-2</c:v>
                </c:pt>
                <c:pt idx="312">
                  <c:v>1.6500000000000001E-2</c:v>
                </c:pt>
                <c:pt idx="315">
                  <c:v>1.6500000000000001E-2</c:v>
                </c:pt>
                <c:pt idx="318">
                  <c:v>1.6500000000000001E-2</c:v>
                </c:pt>
                <c:pt idx="321">
                  <c:v>1.6500000000000001E-2</c:v>
                </c:pt>
                <c:pt idx="324" formatCode="&quot;(&quot;0.000&quot;)&quot;">
                  <c:v>3.3000000000000002E-2</c:v>
                </c:pt>
                <c:pt idx="327">
                  <c:v>1.6500000000000001E-2</c:v>
                </c:pt>
                <c:pt idx="330">
                  <c:v>1.6500000000000001E-2</c:v>
                </c:pt>
                <c:pt idx="333">
                  <c:v>1.6500000000000001E-2</c:v>
                </c:pt>
                <c:pt idx="336">
                  <c:v>1.6500000000000001E-2</c:v>
                </c:pt>
                <c:pt idx="339">
                  <c:v>1.6500000000000001E-2</c:v>
                </c:pt>
                <c:pt idx="342">
                  <c:v>1.6500000000000001E-2</c:v>
                </c:pt>
                <c:pt idx="345">
                  <c:v>1.6500000000000001E-2</c:v>
                </c:pt>
                <c:pt idx="348">
                  <c:v>1.6500000000000001E-2</c:v>
                </c:pt>
                <c:pt idx="349">
                  <c:v>1.6500000000000001E-2</c:v>
                </c:pt>
                <c:pt idx="350">
                  <c:v>1.6500000000000001E-2</c:v>
                </c:pt>
                <c:pt idx="351">
                  <c:v>1.6500000000000001E-2</c:v>
                </c:pt>
                <c:pt idx="352">
                  <c:v>1.6500000000000001E-2</c:v>
                </c:pt>
                <c:pt idx="353">
                  <c:v>1.6500000000000001E-2</c:v>
                </c:pt>
                <c:pt idx="355">
                  <c:v>1.6500000000000001E-2</c:v>
                </c:pt>
                <c:pt idx="364">
                  <c:v>1.6500000000000001E-2</c:v>
                </c:pt>
                <c:pt idx="367">
                  <c:v>1.6500000000000001E-2</c:v>
                </c:pt>
                <c:pt idx="370">
                  <c:v>1.6500000000000001E-2</c:v>
                </c:pt>
                <c:pt idx="373">
                  <c:v>1.6500000000000001E-2</c:v>
                </c:pt>
                <c:pt idx="376">
                  <c:v>1.6500000000000001E-2</c:v>
                </c:pt>
                <c:pt idx="379">
                  <c:v>1.6500000000000001E-2</c:v>
                </c:pt>
                <c:pt idx="382" formatCode="&quot;(&quot;0.000&quot;)&quot;">
                  <c:v>3.4000000000000002E-2</c:v>
                </c:pt>
                <c:pt idx="385">
                  <c:v>1.6500000000000001E-2</c:v>
                </c:pt>
                <c:pt idx="388">
                  <c:v>1.6500000000000001E-2</c:v>
                </c:pt>
                <c:pt idx="391">
                  <c:v>1.6500000000000001E-2</c:v>
                </c:pt>
                <c:pt idx="394">
                  <c:v>1.6500000000000001E-2</c:v>
                </c:pt>
                <c:pt idx="397">
                  <c:v>1.6500000000000001E-2</c:v>
                </c:pt>
                <c:pt idx="400" formatCode="&quot;(&quot;0.000&quot;)&quot;">
                  <c:v>3.3000000000000002E-2</c:v>
                </c:pt>
                <c:pt idx="403">
                  <c:v>1.6500000000000001E-2</c:v>
                </c:pt>
                <c:pt idx="406">
                  <c:v>1.6500000000000001E-2</c:v>
                </c:pt>
                <c:pt idx="409">
                  <c:v>1.6500000000000001E-2</c:v>
                </c:pt>
                <c:pt idx="412">
                  <c:v>1.6500000000000001E-2</c:v>
                </c:pt>
                <c:pt idx="415">
                  <c:v>1.6500000000000001E-2</c:v>
                </c:pt>
                <c:pt idx="418">
                  <c:v>1.6500000000000001E-2</c:v>
                </c:pt>
                <c:pt idx="421">
                  <c:v>1.6500000000000001E-2</c:v>
                </c:pt>
                <c:pt idx="424">
                  <c:v>1.6500000000000001E-2</c:v>
                </c:pt>
                <c:pt idx="427">
                  <c:v>1.6500000000000001E-2</c:v>
                </c:pt>
                <c:pt idx="430">
                  <c:v>1.6500000000000001E-2</c:v>
                </c:pt>
                <c:pt idx="433">
                  <c:v>1.6500000000000001E-2</c:v>
                </c:pt>
                <c:pt idx="436">
                  <c:v>1.6500000000000001E-2</c:v>
                </c:pt>
                <c:pt idx="439">
                  <c:v>1.6500000000000001E-2</c:v>
                </c:pt>
                <c:pt idx="453">
                  <c:v>1.6500000000000001E-2</c:v>
                </c:pt>
              </c:numCache>
            </c:numRef>
          </c:val>
          <c:smooth val="0"/>
        </c:ser>
        <c:ser>
          <c:idx val="3"/>
          <c:order val="3"/>
          <c:tx>
            <c:strRef>
              <c:f>浮遊塵!$D$233</c:f>
              <c:strCache>
                <c:ptCount val="1"/>
                <c:pt idx="0">
                  <c:v>Be-7</c:v>
                </c:pt>
              </c:strCache>
            </c:strRef>
          </c:tx>
          <c:spPr>
            <a:ln w="0">
              <a:solidFill>
                <a:srgbClr val="0066FF"/>
              </a:solidFill>
              <a:prstDash val="sysDash"/>
            </a:ln>
          </c:spPr>
          <c:marker>
            <c:symbol val="circle"/>
            <c:size val="4"/>
            <c:spPr>
              <a:solidFill>
                <a:schemeClr val="bg1"/>
              </a:solidFill>
              <a:ln w="0">
                <a:solidFill>
                  <a:srgbClr val="0066FF"/>
                </a:solidFill>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浮遊塵!$H$235:$H$722</c:f>
              <c:numCache>
                <c:formatCode>0.00_);[Red]\(0.00\)</c:formatCode>
                <c:ptCount val="488"/>
                <c:pt idx="2">
                  <c:v>2.2222222222222223</c:v>
                </c:pt>
                <c:pt idx="5">
                  <c:v>2.2222222222222223</c:v>
                </c:pt>
                <c:pt idx="8">
                  <c:v>2.2222222222222223</c:v>
                </c:pt>
                <c:pt idx="11">
                  <c:v>1.4814814814814814</c:v>
                </c:pt>
                <c:pt idx="14">
                  <c:v>2.592592592592593</c:v>
                </c:pt>
                <c:pt idx="17">
                  <c:v>1.8518518518518519</c:v>
                </c:pt>
                <c:pt idx="20">
                  <c:v>1.4814814814814814</c:v>
                </c:pt>
                <c:pt idx="23">
                  <c:v>1.1111111111111112</c:v>
                </c:pt>
                <c:pt idx="26">
                  <c:v>2.2222222222222223</c:v>
                </c:pt>
                <c:pt idx="29">
                  <c:v>1.8518518518518519</c:v>
                </c:pt>
                <c:pt idx="32">
                  <c:v>1.4814814814814814</c:v>
                </c:pt>
                <c:pt idx="35">
                  <c:v>1.4814814814814814</c:v>
                </c:pt>
                <c:pt idx="38">
                  <c:v>2.592592592592593</c:v>
                </c:pt>
                <c:pt idx="41">
                  <c:v>2.592592592592593</c:v>
                </c:pt>
                <c:pt idx="44">
                  <c:v>2.2222222222222223</c:v>
                </c:pt>
                <c:pt idx="47">
                  <c:v>2.2222222222222223</c:v>
                </c:pt>
                <c:pt idx="50">
                  <c:v>2.2222222222222223</c:v>
                </c:pt>
                <c:pt idx="53">
                  <c:v>2.2222222222222223</c:v>
                </c:pt>
                <c:pt idx="57">
                  <c:v>2.0814814814814815</c:v>
                </c:pt>
                <c:pt idx="60">
                  <c:v>1.5259259259259259</c:v>
                </c:pt>
                <c:pt idx="63">
                  <c:v>2.9</c:v>
                </c:pt>
                <c:pt idx="66">
                  <c:v>2.7481481481481485</c:v>
                </c:pt>
                <c:pt idx="69">
                  <c:v>2.8851851851851853</c:v>
                </c:pt>
                <c:pt idx="72">
                  <c:v>1.3592592592592594</c:v>
                </c:pt>
                <c:pt idx="75">
                  <c:v>2.8222222222222224</c:v>
                </c:pt>
                <c:pt idx="78">
                  <c:v>2.6703703703703701</c:v>
                </c:pt>
                <c:pt idx="81">
                  <c:v>1.72</c:v>
                </c:pt>
                <c:pt idx="84">
                  <c:v>1.2</c:v>
                </c:pt>
                <c:pt idx="87">
                  <c:v>2.3199999999999998</c:v>
                </c:pt>
                <c:pt idx="90">
                  <c:v>2.38</c:v>
                </c:pt>
                <c:pt idx="93">
                  <c:v>2.1800000000000002</c:v>
                </c:pt>
                <c:pt idx="96">
                  <c:v>1.34</c:v>
                </c:pt>
                <c:pt idx="99">
                  <c:v>2.65</c:v>
                </c:pt>
                <c:pt idx="102">
                  <c:v>2.27</c:v>
                </c:pt>
                <c:pt idx="105">
                  <c:v>1.76</c:v>
                </c:pt>
                <c:pt idx="108">
                  <c:v>1.35</c:v>
                </c:pt>
                <c:pt idx="111">
                  <c:v>1.81</c:v>
                </c:pt>
                <c:pt idx="114">
                  <c:v>2.09</c:v>
                </c:pt>
                <c:pt idx="117">
                  <c:v>2.14</c:v>
                </c:pt>
                <c:pt idx="120">
                  <c:v>1.32</c:v>
                </c:pt>
                <c:pt idx="123">
                  <c:v>2.92</c:v>
                </c:pt>
                <c:pt idx="126">
                  <c:v>1.97</c:v>
                </c:pt>
                <c:pt idx="129">
                  <c:v>1.68</c:v>
                </c:pt>
                <c:pt idx="132">
                  <c:v>1.77</c:v>
                </c:pt>
                <c:pt idx="135">
                  <c:v>2.74</c:v>
                </c:pt>
                <c:pt idx="138">
                  <c:v>2.59</c:v>
                </c:pt>
                <c:pt idx="141">
                  <c:v>5.24</c:v>
                </c:pt>
                <c:pt idx="144">
                  <c:v>4.5599999999999996</c:v>
                </c:pt>
                <c:pt idx="147">
                  <c:v>2.65</c:v>
                </c:pt>
                <c:pt idx="150">
                  <c:v>3.72</c:v>
                </c:pt>
                <c:pt idx="153">
                  <c:v>2.1</c:v>
                </c:pt>
                <c:pt idx="156">
                  <c:v>1.61</c:v>
                </c:pt>
                <c:pt idx="159">
                  <c:v>3.21</c:v>
                </c:pt>
                <c:pt idx="162">
                  <c:v>2.41</c:v>
                </c:pt>
                <c:pt idx="165">
                  <c:v>2.14</c:v>
                </c:pt>
                <c:pt idx="168">
                  <c:v>2.14</c:v>
                </c:pt>
                <c:pt idx="171">
                  <c:v>3.26</c:v>
                </c:pt>
                <c:pt idx="174">
                  <c:v>3.23</c:v>
                </c:pt>
                <c:pt idx="177">
                  <c:v>1.96</c:v>
                </c:pt>
                <c:pt idx="180">
                  <c:v>2.16</c:v>
                </c:pt>
                <c:pt idx="183">
                  <c:v>3.27</c:v>
                </c:pt>
                <c:pt idx="186">
                  <c:v>3.36</c:v>
                </c:pt>
                <c:pt idx="189">
                  <c:v>2.39</c:v>
                </c:pt>
                <c:pt idx="192">
                  <c:v>2.08</c:v>
                </c:pt>
                <c:pt idx="195">
                  <c:v>2.99</c:v>
                </c:pt>
                <c:pt idx="198">
                  <c:v>3.06</c:v>
                </c:pt>
                <c:pt idx="201">
                  <c:v>2.31</c:v>
                </c:pt>
                <c:pt idx="204">
                  <c:v>1.3</c:v>
                </c:pt>
                <c:pt idx="207">
                  <c:v>2.5299999999999998</c:v>
                </c:pt>
                <c:pt idx="210">
                  <c:v>2.84</c:v>
                </c:pt>
                <c:pt idx="213">
                  <c:v>3.01</c:v>
                </c:pt>
                <c:pt idx="216">
                  <c:v>1.71</c:v>
                </c:pt>
                <c:pt idx="219">
                  <c:v>2.66</c:v>
                </c:pt>
                <c:pt idx="222">
                  <c:v>2.41</c:v>
                </c:pt>
                <c:pt idx="225">
                  <c:v>1.82</c:v>
                </c:pt>
                <c:pt idx="228">
                  <c:v>1.26</c:v>
                </c:pt>
                <c:pt idx="231">
                  <c:v>2.4700000000000002</c:v>
                </c:pt>
                <c:pt idx="234">
                  <c:v>2.34</c:v>
                </c:pt>
                <c:pt idx="237">
                  <c:v>1.45</c:v>
                </c:pt>
                <c:pt idx="240">
                  <c:v>1.57</c:v>
                </c:pt>
                <c:pt idx="243">
                  <c:v>2.56</c:v>
                </c:pt>
                <c:pt idx="246">
                  <c:v>2.27</c:v>
                </c:pt>
                <c:pt idx="249">
                  <c:v>2.1</c:v>
                </c:pt>
                <c:pt idx="252">
                  <c:v>1.39</c:v>
                </c:pt>
                <c:pt idx="255">
                  <c:v>2.4700000000000002</c:v>
                </c:pt>
                <c:pt idx="258">
                  <c:v>2.41</c:v>
                </c:pt>
                <c:pt idx="261">
                  <c:v>2.39</c:v>
                </c:pt>
                <c:pt idx="264">
                  <c:v>1.34</c:v>
                </c:pt>
                <c:pt idx="267">
                  <c:v>2.37</c:v>
                </c:pt>
                <c:pt idx="270">
                  <c:v>2.25</c:v>
                </c:pt>
                <c:pt idx="273">
                  <c:v>2.5099999999999998</c:v>
                </c:pt>
                <c:pt idx="276">
                  <c:v>2.0499999999999998</c:v>
                </c:pt>
                <c:pt idx="279">
                  <c:v>3.25</c:v>
                </c:pt>
                <c:pt idx="282">
                  <c:v>2.31</c:v>
                </c:pt>
                <c:pt idx="285">
                  <c:v>2</c:v>
                </c:pt>
                <c:pt idx="288">
                  <c:v>2.09</c:v>
                </c:pt>
                <c:pt idx="291">
                  <c:v>2.73</c:v>
                </c:pt>
                <c:pt idx="294">
                  <c:v>2.92</c:v>
                </c:pt>
                <c:pt idx="297">
                  <c:v>2.34</c:v>
                </c:pt>
                <c:pt idx="300">
                  <c:v>1.96</c:v>
                </c:pt>
                <c:pt idx="303">
                  <c:v>3.08</c:v>
                </c:pt>
                <c:pt idx="306">
                  <c:v>2.77</c:v>
                </c:pt>
                <c:pt idx="309">
                  <c:v>2.81</c:v>
                </c:pt>
                <c:pt idx="312">
                  <c:v>1.94</c:v>
                </c:pt>
                <c:pt idx="315">
                  <c:v>2.83</c:v>
                </c:pt>
                <c:pt idx="318">
                  <c:v>2.71</c:v>
                </c:pt>
                <c:pt idx="321">
                  <c:v>2.36</c:v>
                </c:pt>
                <c:pt idx="324">
                  <c:v>1.93</c:v>
                </c:pt>
                <c:pt idx="327">
                  <c:v>2.8</c:v>
                </c:pt>
                <c:pt idx="330">
                  <c:v>3.16</c:v>
                </c:pt>
                <c:pt idx="333">
                  <c:v>2.78</c:v>
                </c:pt>
                <c:pt idx="336">
                  <c:v>2.41</c:v>
                </c:pt>
                <c:pt idx="339">
                  <c:v>3.17</c:v>
                </c:pt>
                <c:pt idx="342">
                  <c:v>3.07</c:v>
                </c:pt>
                <c:pt idx="345">
                  <c:v>2.2799999999999998</c:v>
                </c:pt>
                <c:pt idx="348">
                  <c:v>2.0299999999999998</c:v>
                </c:pt>
                <c:pt idx="351">
                  <c:v>3</c:v>
                </c:pt>
                <c:pt idx="355">
                  <c:v>2.92</c:v>
                </c:pt>
                <c:pt idx="358" formatCode="&quot;(&quot;0.00&quot;)&quot;">
                  <c:v>2.5</c:v>
                </c:pt>
                <c:pt idx="361">
                  <c:v>1.54</c:v>
                </c:pt>
                <c:pt idx="364">
                  <c:v>2.84</c:v>
                </c:pt>
                <c:pt idx="367">
                  <c:v>2.21</c:v>
                </c:pt>
                <c:pt idx="370">
                  <c:v>2.17</c:v>
                </c:pt>
                <c:pt idx="373">
                  <c:v>1.44</c:v>
                </c:pt>
                <c:pt idx="376">
                  <c:v>2.0699999999999998</c:v>
                </c:pt>
                <c:pt idx="379">
                  <c:v>3.15</c:v>
                </c:pt>
                <c:pt idx="382">
                  <c:v>1.68</c:v>
                </c:pt>
                <c:pt idx="385">
                  <c:v>1.72</c:v>
                </c:pt>
                <c:pt idx="388">
                  <c:v>2.15</c:v>
                </c:pt>
                <c:pt idx="391">
                  <c:v>2.4500000000000002</c:v>
                </c:pt>
                <c:pt idx="394">
                  <c:v>2.34</c:v>
                </c:pt>
                <c:pt idx="397">
                  <c:v>1.91</c:v>
                </c:pt>
                <c:pt idx="400">
                  <c:v>2.2999999999999998</c:v>
                </c:pt>
                <c:pt idx="403">
                  <c:v>2.1</c:v>
                </c:pt>
                <c:pt idx="406">
                  <c:v>2.58</c:v>
                </c:pt>
                <c:pt idx="409">
                  <c:v>1.78</c:v>
                </c:pt>
                <c:pt idx="412">
                  <c:v>2.54</c:v>
                </c:pt>
                <c:pt idx="415">
                  <c:v>2.67</c:v>
                </c:pt>
                <c:pt idx="418">
                  <c:v>2.86</c:v>
                </c:pt>
                <c:pt idx="421">
                  <c:v>1.42</c:v>
                </c:pt>
                <c:pt idx="424">
                  <c:v>3.35</c:v>
                </c:pt>
                <c:pt idx="427">
                  <c:v>2.74</c:v>
                </c:pt>
                <c:pt idx="430">
                  <c:v>2.5499999999999998</c:v>
                </c:pt>
                <c:pt idx="433">
                  <c:v>2.0299999999999998</c:v>
                </c:pt>
                <c:pt idx="436">
                  <c:v>2.75</c:v>
                </c:pt>
                <c:pt idx="439">
                  <c:v>3.01</c:v>
                </c:pt>
                <c:pt idx="453">
                  <c:v>1.1111111111111112</c:v>
                </c:pt>
              </c:numCache>
            </c:numRef>
          </c:val>
          <c:smooth val="0"/>
        </c:ser>
        <c:dLbls>
          <c:showLegendKey val="0"/>
          <c:showVal val="0"/>
          <c:showCatName val="0"/>
          <c:showSerName val="0"/>
          <c:showPercent val="0"/>
          <c:showBubbleSize val="0"/>
        </c:dLbls>
        <c:marker val="1"/>
        <c:smooth val="0"/>
        <c:axId val="233337216"/>
        <c:axId val="233339136"/>
      </c:lineChart>
      <c:dateAx>
        <c:axId val="233337216"/>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3339136"/>
        <c:crossesAt val="1.0000000000000004E-5"/>
        <c:auto val="0"/>
        <c:lblOffset val="0"/>
        <c:baseTimeUnit val="days"/>
        <c:majorUnit val="24"/>
        <c:majorTimeUnit val="months"/>
        <c:minorUnit val="24"/>
        <c:minorTimeUnit val="months"/>
      </c:dateAx>
      <c:valAx>
        <c:axId val="233339136"/>
        <c:scaling>
          <c:logBase val="10"/>
          <c:orientation val="minMax"/>
          <c:max val="100"/>
          <c:min val="1.0000000000000003E-5"/>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800" b="0" i="0" u="none" strike="noStrike" baseline="0">
                    <a:solidFill>
                      <a:srgbClr val="000000"/>
                    </a:solidFill>
                    <a:latin typeface="Meiryo UI"/>
                    <a:ea typeface="Meiryo UI"/>
                    <a:cs typeface="Meiryo UI"/>
                  </a:defRPr>
                </a:pPr>
                <a:r>
                  <a:rPr lang="en-US" altLang="ja-JP"/>
                  <a:t>m</a:t>
                </a:r>
                <a:r>
                  <a:rPr lang="en-US" altLang="en-US"/>
                  <a:t>Bq/m</a:t>
                </a:r>
                <a:r>
                  <a:rPr lang="en-US" altLang="ja-JP"/>
                  <a:t>3</a:t>
                </a:r>
                <a:endParaRPr lang="en-US" altLang="en-US"/>
              </a:p>
            </c:rich>
          </c:tx>
          <c:layout>
            <c:manualLayout>
              <c:xMode val="edge"/>
              <c:yMode val="edge"/>
              <c:x val="9.6237970253718278E-3"/>
              <c:y val="0.29452090748930354"/>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3337216"/>
        <c:crosses val="autoZero"/>
        <c:crossBetween val="between"/>
        <c:minorUnit val="10"/>
      </c:valAx>
      <c:spPr>
        <a:noFill/>
        <a:ln w="12700">
          <a:solidFill>
            <a:srgbClr val="808080"/>
          </a:solidFill>
          <a:prstDash val="solid"/>
        </a:ln>
      </c:spPr>
    </c:plotArea>
    <c:legend>
      <c:legendPos val="r"/>
      <c:layout>
        <c:manualLayout>
          <c:xMode val="edge"/>
          <c:yMode val="edge"/>
          <c:x val="0.53440797658578498"/>
          <c:y val="0.71589168191316865"/>
          <c:w val="0.35581524004505988"/>
          <c:h val="0.11329957550819407"/>
        </c:manualLayout>
      </c:layout>
      <c:overlay val="0"/>
      <c:spPr>
        <a:solidFill>
          <a:schemeClr val="bg1"/>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5"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浮遊じん(江島</a:t>
            </a:r>
            <a:r>
              <a:rPr lang="en-US" altLang="ja-JP" sz="1200" b="0" i="0" u="none" strike="noStrike" baseline="0">
                <a:solidFill>
                  <a:srgbClr val="000000"/>
                </a:solidFill>
                <a:latin typeface="Meiryo UI"/>
                <a:ea typeface="Meiryo UI"/>
              </a:rPr>
              <a:t>MS</a:t>
            </a:r>
            <a:r>
              <a:rPr lang="ja-JP" altLang="en-US" sz="1200" b="0" i="0" u="none" strike="noStrike" baseline="0">
                <a:solidFill>
                  <a:srgbClr val="000000"/>
                </a:solidFill>
                <a:latin typeface="Meiryo UI"/>
                <a:ea typeface="Meiryo UI"/>
              </a:rPr>
              <a:t>)</a:t>
            </a:r>
          </a:p>
        </c:rich>
      </c:tx>
      <c:layout>
        <c:manualLayout>
          <c:xMode val="edge"/>
          <c:yMode val="edge"/>
          <c:x val="0.17964823882376046"/>
          <c:y val="4.5436021053203943E-5"/>
        </c:manualLayout>
      </c:layout>
      <c:overlay val="0"/>
      <c:spPr>
        <a:solidFill>
          <a:srgbClr val="FFFFFF"/>
        </a:solidFill>
        <a:ln w="25400">
          <a:noFill/>
        </a:ln>
      </c:spPr>
    </c:title>
    <c:autoTitleDeleted val="0"/>
    <c:plotArea>
      <c:layout>
        <c:manualLayout>
          <c:layoutTarget val="inner"/>
          <c:xMode val="edge"/>
          <c:yMode val="edge"/>
          <c:x val="0.10695232974910394"/>
          <c:y val="3.6363102638485981E-2"/>
          <c:w val="0.8793917562724014"/>
          <c:h val="0.84335902777777783"/>
        </c:manualLayout>
      </c:layout>
      <c:lineChart>
        <c:grouping val="standard"/>
        <c:varyColors val="0"/>
        <c:ser>
          <c:idx val="0"/>
          <c:order val="0"/>
          <c:tx>
            <c:strRef>
              <c:f>浮遊塵!$V$233</c:f>
              <c:strCache>
                <c:ptCount val="1"/>
                <c:pt idx="0">
                  <c:v>Cs-137</c:v>
                </c:pt>
              </c:strCache>
            </c:strRef>
          </c:tx>
          <c:spPr>
            <a:ln w="0">
              <a:solidFill>
                <a:srgbClr val="FF0000"/>
              </a:solidFill>
              <a:prstDash val="solid"/>
            </a:ln>
          </c:spPr>
          <c:marker>
            <c:symbol val="triangle"/>
            <c:size val="4"/>
            <c:spPr>
              <a:solidFill>
                <a:srgbClr val="FF0000"/>
              </a:solidFill>
              <a:ln w="0">
                <a:solidFill>
                  <a:srgbClr val="FF000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浮遊塵!$AA$235:$AA$722</c:f>
              <c:numCache>
                <c:formatCode>.0000</c:formatCode>
                <c:ptCount val="488"/>
                <c:pt idx="2">
                  <c:v>7.407407407407407E-2</c:v>
                </c:pt>
                <c:pt idx="5">
                  <c:v>7.407407407407407E-2</c:v>
                </c:pt>
                <c:pt idx="8">
                  <c:v>1.0833275620966453E-3</c:v>
                </c:pt>
                <c:pt idx="11">
                  <c:v>7.407407407407407E-2</c:v>
                </c:pt>
                <c:pt idx="14">
                  <c:v>1.0712934809814785E-3</c:v>
                </c:pt>
                <c:pt idx="17">
                  <c:v>1.0652258180219203E-3</c:v>
                </c:pt>
                <c:pt idx="20">
                  <c:v>7.407407407407407E-2</c:v>
                </c:pt>
                <c:pt idx="23">
                  <c:v>1.0526617884322328E-3</c:v>
                </c:pt>
                <c:pt idx="26">
                  <c:v>1.0470299949603844E-3</c:v>
                </c:pt>
                <c:pt idx="29">
                  <c:v>1.0406399266745642E-3</c:v>
                </c:pt>
                <c:pt idx="32">
                  <c:v>1.034680579826605E-3</c:v>
                </c:pt>
                <c:pt idx="35">
                  <c:v>1.0286255170462847E-3</c:v>
                </c:pt>
                <c:pt idx="38">
                  <c:v>1.0229286271464346E-3</c:v>
                </c:pt>
                <c:pt idx="41">
                  <c:v>1.0170707061368568E-3</c:v>
                </c:pt>
                <c:pt idx="44">
                  <c:v>1.0112463312004296E-3</c:v>
                </c:pt>
                <c:pt idx="47">
                  <c:v>1.0050112231210389E-3</c:v>
                </c:pt>
                <c:pt idx="50">
                  <c:v>9.9969745222502123E-4</c:v>
                </c:pt>
                <c:pt idx="53">
                  <c:v>9.9397256726902307E-4</c:v>
                </c:pt>
                <c:pt idx="57">
                  <c:v>1.5074074074074073</c:v>
                </c:pt>
                <c:pt idx="60">
                  <c:v>1.0892233334349292E-3</c:v>
                </c:pt>
                <c:pt idx="63">
                  <c:v>1.0833959338598387E-3</c:v>
                </c:pt>
                <c:pt idx="66">
                  <c:v>1.0772597242262329E-3</c:v>
                </c:pt>
                <c:pt idx="69">
                  <c:v>1.0708878970208146E-3</c:v>
                </c:pt>
                <c:pt idx="72">
                  <c:v>1.0644865755458672E-3</c:v>
                </c:pt>
                <c:pt idx="75">
                  <c:v>1.0586578850669103E-3</c:v>
                </c:pt>
                <c:pt idx="78">
                  <c:v>1.0523296695056417E-3</c:v>
                </c:pt>
                <c:pt idx="81">
                  <c:v>1.0463033799714483E-3</c:v>
                </c:pt>
                <c:pt idx="84">
                  <c:v>1.0401802993062538E-3</c:v>
                </c:pt>
                <c:pt idx="87">
                  <c:v>1.0342888572454092E-3</c:v>
                </c:pt>
                <c:pt idx="90">
                  <c:v>1.0284307835242454E-3</c:v>
                </c:pt>
                <c:pt idx="93">
                  <c:v>1.0225413537694938E-3</c:v>
                </c:pt>
                <c:pt idx="96">
                  <c:v>1.0165573310544009E-3</c:v>
                </c:pt>
                <c:pt idx="99">
                  <c:v>1.0108634806562078E-3</c:v>
                </c:pt>
                <c:pt idx="102">
                  <c:v>1.0050746521260397E-3</c:v>
                </c:pt>
                <c:pt idx="105">
                  <c:v>9.9931897400281863E-4</c:v>
                </c:pt>
                <c:pt idx="108">
                  <c:v>9.93533551829046E-4</c:v>
                </c:pt>
                <c:pt idx="111">
                  <c:v>9.8784396517311739E-4</c:v>
                </c:pt>
                <c:pt idx="114">
                  <c:v>9.8224894910729321E-4</c:v>
                </c:pt>
                <c:pt idx="117">
                  <c:v>9.7662398505514534E-4</c:v>
                </c:pt>
                <c:pt idx="120">
                  <c:v>9.7072486885484296E-4</c:v>
                </c:pt>
                <c:pt idx="123">
                  <c:v>9.6540957890120548E-4</c:v>
                </c:pt>
                <c:pt idx="126">
                  <c:v>9.5975989751842668E-4</c:v>
                </c:pt>
                <c:pt idx="129">
                  <c:v>9.5426371966337209E-4</c:v>
                </c:pt>
                <c:pt idx="132">
                  <c:v>9.4849966650251399E-4</c:v>
                </c:pt>
                <c:pt idx="135">
                  <c:v>9.4336560723617231E-4</c:v>
                </c:pt>
                <c:pt idx="138">
                  <c:v>9.3772656085500811E-4</c:v>
                </c:pt>
                <c:pt idx="141">
                  <c:v>9.322977196348965E-4</c:v>
                </c:pt>
                <c:pt idx="144">
                  <c:v>9.2701731007287171E-4</c:v>
                </c:pt>
                <c:pt idx="147">
                  <c:v>9.2170863649310597E-4</c:v>
                </c:pt>
                <c:pt idx="150">
                  <c:v>9.1637252888177414E-4</c:v>
                </c:pt>
                <c:pt idx="153">
                  <c:v>9.111823174697165E-4</c:v>
                </c:pt>
                <c:pt idx="156">
                  <c:v>9.0573564937995873E-4</c:v>
                </c:pt>
                <c:pt idx="159">
                  <c:v>9.0077621365078028E-4</c:v>
                </c:pt>
                <c:pt idx="162">
                  <c:v>8.9550477371944548E-4</c:v>
                </c:pt>
                <c:pt idx="165">
                  <c:v>8.9032036983102171E-4</c:v>
                </c:pt>
                <c:pt idx="168">
                  <c:v>8.8522184559259361E-4</c:v>
                </c:pt>
                <c:pt idx="171">
                  <c:v>8.8031917566295376E-4</c:v>
                </c:pt>
                <c:pt idx="174">
                  <c:v>8.7527792443838309E-4</c:v>
                </c:pt>
                <c:pt idx="177">
                  <c:v>8.7010078881749598E-4</c:v>
                </c:pt>
                <c:pt idx="180">
                  <c:v>8.6511805438617721E-4</c:v>
                </c:pt>
                <c:pt idx="183">
                  <c:v>8.6016385416920688E-4</c:v>
                </c:pt>
                <c:pt idx="186">
                  <c:v>8.5523802476205311E-4</c:v>
                </c:pt>
                <c:pt idx="189">
                  <c:v>8.5012576833509051E-4</c:v>
                </c:pt>
                <c:pt idx="192">
                  <c:v>8.4525742320625604E-4</c:v>
                </c:pt>
                <c:pt idx="195">
                  <c:v>8.4062914135837701E-4</c:v>
                </c:pt>
                <c:pt idx="198">
                  <c:v>8.3581517978007641E-4</c:v>
                </c:pt>
                <c:pt idx="201">
                  <c:v>8.3102878591854556E-4</c:v>
                </c:pt>
                <c:pt idx="204">
                  <c:v>8.2606124223036002E-4</c:v>
                </c:pt>
                <c:pt idx="207">
                  <c:v>8.215380707707724E-4</c:v>
                </c:pt>
                <c:pt idx="210">
                  <c:v>8.165757222962206E-4</c:v>
                </c:pt>
                <c:pt idx="213">
                  <c:v>8.1195074664593288E-4</c:v>
                </c:pt>
                <c:pt idx="216">
                  <c:v>8.073010152655646E-4</c:v>
                </c:pt>
                <c:pt idx="219">
                  <c:v>8.0267791111843559E-4</c:v>
                </c:pt>
                <c:pt idx="222">
                  <c:v>7.9808128172056503E-4</c:v>
                </c:pt>
                <c:pt idx="225">
                  <c:v>7.9351097546118945E-4</c:v>
                </c:pt>
                <c:pt idx="228">
                  <c:v>7.8876769760553584E-4</c:v>
                </c:pt>
                <c:pt idx="231">
                  <c:v>7.843002228869624E-4</c:v>
                </c:pt>
                <c:pt idx="234">
                  <c:v>7.8030113394924141E-4</c:v>
                </c:pt>
                <c:pt idx="237">
                  <c:v>7.7514746330645213E-4</c:v>
                </c:pt>
                <c:pt idx="240">
                  <c:v>7.7070849025366855E-4</c:v>
                </c:pt>
                <c:pt idx="243">
                  <c:v>7.6610151614992699E-4</c:v>
                </c:pt>
                <c:pt idx="246">
                  <c:v>7.6190665947847695E-4</c:v>
                </c:pt>
                <c:pt idx="249">
                  <c:v>7.5754351144502441E-4</c:v>
                </c:pt>
                <c:pt idx="252">
                  <c:v>7.5315781564345616E-4</c:v>
                </c:pt>
                <c:pt idx="255">
                  <c:v>7.4856126168117664E-4</c:v>
                </c:pt>
                <c:pt idx="258">
                  <c:v>7.4455642131065884E-4</c:v>
                </c:pt>
                <c:pt idx="261">
                  <c:v>7.4029263145527211E-4</c:v>
                </c:pt>
                <c:pt idx="264">
                  <c:v>7.3600680729249597E-4</c:v>
                </c:pt>
                <c:pt idx="267">
                  <c:v>7.3156109456490336E-4</c:v>
                </c:pt>
                <c:pt idx="270">
                  <c:v>7.2755536702956154E-4</c:v>
                </c:pt>
                <c:pt idx="273">
                  <c:v>7.2338893570967277E-4</c:v>
                </c:pt>
                <c:pt idx="276">
                  <c:v>7.1920097320941846E-4</c:v>
                </c:pt>
                <c:pt idx="279">
                  <c:v>7.1490188957291792E-4</c:v>
                </c:pt>
                <c:pt idx="282">
                  <c:v>7.1098738098927979E-4</c:v>
                </c:pt>
                <c:pt idx="285">
                  <c:v>7.0691582818870925E-4</c:v>
                </c:pt>
                <c:pt idx="288">
                  <c:v>7.027345287261038E-4</c:v>
                </c:pt>
                <c:pt idx="291">
                  <c:v>6.9862205017736322E-4</c:v>
                </c:pt>
                <c:pt idx="294">
                  <c:v>6.9470899056225737E-4</c:v>
                </c:pt>
                <c:pt idx="297">
                  <c:v>6.9073065787768903E-4</c:v>
                </c:pt>
                <c:pt idx="300">
                  <c:v>6.867751075828178E-4</c:v>
                </c:pt>
                <c:pt idx="303">
                  <c:v>6.8271293741522566E-4</c:v>
                </c:pt>
                <c:pt idx="306">
                  <c:v>6.7893183304516694E-4</c:v>
                </c:pt>
                <c:pt idx="309">
                  <c:v>6.7504385010743145E-4</c:v>
                </c:pt>
                <c:pt idx="312">
                  <c:v>6.7117813216094899E-4</c:v>
                </c:pt>
                <c:pt idx="315">
                  <c:v>6.6716610905108865E-4</c:v>
                </c:pt>
                <c:pt idx="318">
                  <c:v>6.6347110848461507E-4</c:v>
                </c:pt>
                <c:pt idx="321">
                  <c:v>6.5967166320319605E-4</c:v>
                </c:pt>
                <c:pt idx="324">
                  <c:v>6.5585258324275233E-4</c:v>
                </c:pt>
                <c:pt idx="327">
                  <c:v>6.5189102725188763E-4</c:v>
                </c:pt>
                <c:pt idx="330">
                  <c:v>6.483624575672523E-4</c:v>
                </c:pt>
                <c:pt idx="333">
                  <c:v>6.4464953375105221E-4</c:v>
                </c:pt>
                <c:pt idx="336">
                  <c:v>6.4091742237930814E-4</c:v>
                </c:pt>
                <c:pt idx="339">
                  <c:v>6.5193216987624472E-4</c:v>
                </c:pt>
                <c:pt idx="342">
                  <c:v>6.3359786282599648E-4</c:v>
                </c:pt>
                <c:pt idx="345">
                  <c:v>6.2996949019688566E-4</c:v>
                </c:pt>
                <c:pt idx="348">
                  <c:v>6.2632236695375678E-4</c:v>
                </c:pt>
                <c:pt idx="351">
                  <c:v>6.2257847291127605E-4</c:v>
                </c:pt>
                <c:pt idx="355">
                  <c:v>6.1999063454794539E-4</c:v>
                </c:pt>
                <c:pt idx="361">
                  <c:v>1.085791666048286E-3</c:v>
                </c:pt>
                <c:pt idx="364">
                  <c:v>1.0794374956574853E-3</c:v>
                </c:pt>
                <c:pt idx="367">
                  <c:v>1.073391446480801E-3</c:v>
                </c:pt>
                <c:pt idx="370">
                  <c:v>3.8E-3</c:v>
                </c:pt>
                <c:pt idx="373">
                  <c:v>5.0000000000000001E-3</c:v>
                </c:pt>
                <c:pt idx="376">
                  <c:v>1.0547898330607137E-3</c:v>
                </c:pt>
                <c:pt idx="379">
                  <c:v>1.0490142379536466E-3</c:v>
                </c:pt>
                <c:pt idx="382">
                  <c:v>1.043006934627903E-3</c:v>
                </c:pt>
                <c:pt idx="385">
                  <c:v>1.0369685869091316E-3</c:v>
                </c:pt>
                <c:pt idx="388">
                  <c:v>1.0306399238216425E-3</c:v>
                </c:pt>
                <c:pt idx="391">
                  <c:v>1.0251259484322158E-3</c:v>
                </c:pt>
                <c:pt idx="394">
                  <c:v>1.0193197722007637E-3</c:v>
                </c:pt>
                <c:pt idx="397">
                  <c:v>3.7000000000000002E-3</c:v>
                </c:pt>
                <c:pt idx="400">
                  <c:v>2.2000000000000001E-3</c:v>
                </c:pt>
                <c:pt idx="403">
                  <c:v>1.0018448713438341E-3</c:v>
                </c:pt>
                <c:pt idx="406">
                  <c:v>9.9610768893986282E-4</c:v>
                </c:pt>
                <c:pt idx="409">
                  <c:v>9.9002840163864574E-4</c:v>
                </c:pt>
                <c:pt idx="412">
                  <c:v>9.8498031990477963E-4</c:v>
                </c:pt>
                <c:pt idx="415">
                  <c:v>9.7896894340680405E-4</c:v>
                </c:pt>
                <c:pt idx="418">
                  <c:v>3.2000000000000002E-3</c:v>
                </c:pt>
                <c:pt idx="421">
                  <c:v>9.6772761049725327E-4</c:v>
                </c:pt>
                <c:pt idx="424">
                  <c:v>9.6236799462278159E-4</c:v>
                </c:pt>
                <c:pt idx="427">
                  <c:v>9.5667573450030664E-4</c:v>
                </c:pt>
                <c:pt idx="430">
                  <c:v>9.5119721846726151E-4</c:v>
                </c:pt>
                <c:pt idx="433">
                  <c:v>9.4575007580017698E-4</c:v>
                </c:pt>
                <c:pt idx="436">
                  <c:v>1.6999999999999999E-3</c:v>
                </c:pt>
                <c:pt idx="439">
                  <c:v>9.3660280298816037E-4</c:v>
                </c:pt>
                <c:pt idx="453">
                  <c:v>6.1999063454794539E-4</c:v>
                </c:pt>
              </c:numCache>
            </c:numRef>
          </c:val>
          <c:smooth val="0"/>
        </c:ser>
        <c:ser>
          <c:idx val="1"/>
          <c:order val="1"/>
          <c:tx>
            <c:strRef>
              <c:f>浮遊塵!$P$233</c:f>
              <c:strCache>
                <c:ptCount val="1"/>
                <c:pt idx="0">
                  <c:v>Cs-134</c:v>
                </c:pt>
              </c:strCache>
            </c:strRef>
          </c:tx>
          <c:spPr>
            <a:ln w="0">
              <a:solidFill>
                <a:srgbClr val="FF0000"/>
              </a:solidFill>
              <a:prstDash val="sysDot"/>
            </a:ln>
          </c:spPr>
          <c:marker>
            <c:symbol val="triangle"/>
            <c:size val="3"/>
            <c:spPr>
              <a:noFill/>
              <a:ln w="0">
                <a:solidFill>
                  <a:srgbClr val="FF000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浮遊塵!$U$235:$U$722</c:f>
              <c:numCache>
                <c:formatCode>.0000</c:formatCode>
                <c:ptCount val="488"/>
                <c:pt idx="81">
                  <c:v>5.3019043612191315E-4</c:v>
                </c:pt>
                <c:pt idx="84">
                  <c:v>4.8669842673066142E-4</c:v>
                </c:pt>
                <c:pt idx="87">
                  <c:v>4.4800936293198831E-4</c:v>
                </c:pt>
                <c:pt idx="90">
                  <c:v>4.123958045703734E-4</c:v>
                </c:pt>
                <c:pt idx="93">
                  <c:v>3.7926405847822615E-4</c:v>
                </c:pt>
                <c:pt idx="96">
                  <c:v>3.4815267873748251E-4</c:v>
                </c:pt>
                <c:pt idx="99">
                  <c:v>3.2077210006130569E-4</c:v>
                </c:pt>
                <c:pt idx="102">
                  <c:v>2.9500137287423385E-4</c:v>
                </c:pt>
                <c:pt idx="105">
                  <c:v>2.7130105760772366E-4</c:v>
                </c:pt>
                <c:pt idx="108">
                  <c:v>2.4927529453786212E-4</c:v>
                </c:pt>
                <c:pt idx="111">
                  <c:v>2.292485976749353E-4</c:v>
                </c:pt>
                <c:pt idx="114">
                  <c:v>2.1102496444730983E-4</c:v>
                </c:pt>
                <c:pt idx="117">
                  <c:v>1.9407128678209591E-4</c:v>
                </c:pt>
                <c:pt idx="120">
                  <c:v>1.7766023954019343E-4</c:v>
                </c:pt>
                <c:pt idx="123">
                  <c:v>1.6398966792121743E-4</c:v>
                </c:pt>
                <c:pt idx="126">
                  <c:v>1.50537444547543E-4</c:v>
                </c:pt>
                <c:pt idx="129">
                  <c:v>1.3844331474594163E-4</c:v>
                </c:pt>
                <c:pt idx="132">
                  <c:v>1.2673627752114998E-4</c:v>
                </c:pt>
                <c:pt idx="135">
                  <c:v>1.1709190949622658E-4</c:v>
                </c:pt>
                <c:pt idx="138">
                  <c:v>1.0728908577830553E-4</c:v>
                </c:pt>
                <c:pt idx="141">
                  <c:v>9.8578747513602304E-5</c:v>
                </c:pt>
                <c:pt idx="144">
                  <c:v>9.0742438123069501E-5</c:v>
                </c:pt>
                <c:pt idx="147">
                  <c:v>8.3452219875558461E-5</c:v>
                </c:pt>
                <c:pt idx="150">
                  <c:v>7.6677093973577046E-5</c:v>
                </c:pt>
                <c:pt idx="153">
                  <c:v>7.0581810287192209E-5</c:v>
                </c:pt>
                <c:pt idx="156">
                  <c:v>6.4672768006526424E-5</c:v>
                </c:pt>
                <c:pt idx="159">
                  <c:v>5.9696338226183747E-5</c:v>
                </c:pt>
                <c:pt idx="162">
                  <c:v>5.4799392664986269E-5</c:v>
                </c:pt>
                <c:pt idx="165">
                  <c:v>5.0350466258822022E-5</c:v>
                </c:pt>
                <c:pt idx="168">
                  <c:v>4.6305326019225212E-5</c:v>
                </c:pt>
                <c:pt idx="171">
                  <c:v>4.27029119528389E-5</c:v>
                </c:pt>
                <c:pt idx="174">
                  <c:v>3.9272173762641462E-5</c:v>
                </c:pt>
                <c:pt idx="177">
                  <c:v>3.6017477643072437E-5</c:v>
                </c:pt>
                <c:pt idx="180">
                  <c:v>3.3123845091710621E-5</c:v>
                </c:pt>
                <c:pt idx="183">
                  <c:v>3.0462686047385531E-5</c:v>
                </c:pt>
                <c:pt idx="186">
                  <c:v>2.80153236634296E-5</c:v>
                </c:pt>
                <c:pt idx="189">
                  <c:v>2.5669907310970571E-5</c:v>
                </c:pt>
                <c:pt idx="192">
                  <c:v>2.3607595226777436E-5</c:v>
                </c:pt>
                <c:pt idx="195">
                  <c:v>2.1791041775455286E-5</c:v>
                </c:pt>
                <c:pt idx="198">
                  <c:v>2.0040356498867896E-5</c:v>
                </c:pt>
                <c:pt idx="201">
                  <c:v>1.8430320713444928E-5</c:v>
                </c:pt>
                <c:pt idx="204">
                  <c:v>1.6887351726125841E-5</c:v>
                </c:pt>
                <c:pt idx="207">
                  <c:v>1.5587906493898688E-5</c:v>
                </c:pt>
                <c:pt idx="210">
                  <c:v>1.426976266069497E-5</c:v>
                </c:pt>
                <c:pt idx="213">
                  <c:v>1.3135418007723494E-5</c:v>
                </c:pt>
                <c:pt idx="216">
                  <c:v>1.2080122756358131E-5</c:v>
                </c:pt>
                <c:pt idx="219">
                  <c:v>1.1109609585540143E-5</c:v>
                </c:pt>
                <c:pt idx="222">
                  <c:v>1.0217067130229615E-5</c:v>
                </c:pt>
                <c:pt idx="225">
                  <c:v>9.3962312482597577E-6</c:v>
                </c:pt>
                <c:pt idx="228">
                  <c:v>8.6095876711261905E-6</c:v>
                </c:pt>
                <c:pt idx="231">
                  <c:v>7.9251866778334709E-6</c:v>
                </c:pt>
                <c:pt idx="234">
                  <c:v>7.3558681144697131E-6</c:v>
                </c:pt>
                <c:pt idx="237">
                  <c:v>6.6782951157251655E-6</c:v>
                </c:pt>
                <c:pt idx="240">
                  <c:v>6.1417630374390103E-6</c:v>
                </c:pt>
                <c:pt idx="243">
                  <c:v>5.6275804552923069E-6</c:v>
                </c:pt>
                <c:pt idx="246">
                  <c:v>5.1945502969702588E-6</c:v>
                </c:pt>
                <c:pt idx="249">
                  <c:v>4.777221799457046E-6</c:v>
                </c:pt>
                <c:pt idx="252">
                  <c:v>4.3893797600088991E-6</c:v>
                </c:pt>
                <c:pt idx="255">
                  <c:v>4.0145088186328224E-6</c:v>
                </c:pt>
                <c:pt idx="258">
                  <c:v>3.7124281410532798E-6</c:v>
                </c:pt>
                <c:pt idx="261">
                  <c:v>3.414172860103325E-6</c:v>
                </c:pt>
                <c:pt idx="264">
                  <c:v>3.1369908868398094E-6</c:v>
                </c:pt>
                <c:pt idx="267">
                  <c:v>2.8717208075047399E-6</c:v>
                </c:pt>
                <c:pt idx="270">
                  <c:v>2.6507480953756688E-6</c:v>
                </c:pt>
                <c:pt idx="273">
                  <c:v>2.4377878472913724E-6</c:v>
                </c:pt>
                <c:pt idx="276">
                  <c:v>2.2398743632360916E-6</c:v>
                </c:pt>
                <c:pt idx="279">
                  <c:v>2.0523542038368474E-6</c:v>
                </c:pt>
                <c:pt idx="282">
                  <c:v>1.8944299817167341E-6</c:v>
                </c:pt>
                <c:pt idx="285">
                  <c:v>1.742232087247419E-6</c:v>
                </c:pt>
                <c:pt idx="288">
                  <c:v>1.5978439500379898E-6</c:v>
                </c:pt>
                <c:pt idx="291">
                  <c:v>1.4667713403750972E-6</c:v>
                </c:pt>
                <c:pt idx="294">
                  <c:v>1.3514166395848019E-6</c:v>
                </c:pt>
                <c:pt idx="297">
                  <c:v>1.2428442620988752E-6</c:v>
                </c:pt>
                <c:pt idx="300">
                  <c:v>1.1429945544452298E-6</c:v>
                </c:pt>
                <c:pt idx="303">
                  <c:v>1.0482684523576424E-6</c:v>
                </c:pt>
                <c:pt idx="306">
                  <c:v>9.6671634285399088E-7</c:v>
                </c:pt>
                <c:pt idx="309">
                  <c:v>8.8905066328206785E-7</c:v>
                </c:pt>
                <c:pt idx="312">
                  <c:v>8.176246193881365E-7</c:v>
                </c:pt>
                <c:pt idx="315">
                  <c:v>7.4917386095591141E-7</c:v>
                </c:pt>
                <c:pt idx="318">
                  <c:v>6.9089040445339127E-7</c:v>
                </c:pt>
                <c:pt idx="321">
                  <c:v>6.3538449191944225E-7</c:v>
                </c:pt>
                <c:pt idx="324">
                  <c:v>5.8380036467465578E-7</c:v>
                </c:pt>
                <c:pt idx="327">
                  <c:v>5.3443306504277898E-7</c:v>
                </c:pt>
                <c:pt idx="330">
                  <c:v>4.9376381654682051E-7</c:v>
                </c:pt>
                <c:pt idx="333">
                  <c:v>4.5409499058395299E-7</c:v>
                </c:pt>
                <c:pt idx="336">
                  <c:v>4.1722897626758118E-7</c:v>
                </c:pt>
                <c:pt idx="339">
                  <c:v>5.3492515129752617E-7</c:v>
                </c:pt>
                <c:pt idx="342">
                  <c:v>3.5288188250894977E-7</c:v>
                </c:pt>
                <c:pt idx="345">
                  <c:v>3.2453146574371206E-7</c:v>
                </c:pt>
                <c:pt idx="348">
                  <c:v>2.9818415535643938E-7</c:v>
                </c:pt>
                <c:pt idx="351">
                  <c:v>2.7322046040080734E-7</c:v>
                </c:pt>
                <c:pt idx="355">
                  <c:v>2.5711838252448208E-7</c:v>
                </c:pt>
                <c:pt idx="364">
                  <c:v>8.3537769831273337E-4</c:v>
                </c:pt>
                <c:pt idx="367">
                  <c:v>7.6967915227275766E-4</c:v>
                </c:pt>
                <c:pt idx="370">
                  <c:v>2.8E-3</c:v>
                </c:pt>
                <c:pt idx="373">
                  <c:v>3.3999999999999998E-3</c:v>
                </c:pt>
                <c:pt idx="376">
                  <c:v>5.9647641882531641E-4</c:v>
                </c:pt>
                <c:pt idx="379">
                  <c:v>5.505788470124795E-4</c:v>
                </c:pt>
                <c:pt idx="382">
                  <c:v>5.0634551980409891E-4</c:v>
                </c:pt>
                <c:pt idx="385">
                  <c:v>4.6523751031444675E-4</c:v>
                </c:pt>
                <c:pt idx="388">
                  <c:v>4.2550432863715975E-4</c:v>
                </c:pt>
                <c:pt idx="391">
                  <c:v>3.93486305582595E-4</c:v>
                </c:pt>
                <c:pt idx="394">
                  <c:v>3.6220694254283345E-4</c:v>
                </c:pt>
                <c:pt idx="397">
                  <c:v>2.5999999999999999E-3</c:v>
                </c:pt>
                <c:pt idx="400">
                  <c:v>3.0747546224826585E-4</c:v>
                </c:pt>
                <c:pt idx="403">
                  <c:v>2.8147473632765226E-4</c:v>
                </c:pt>
                <c:pt idx="406">
                  <c:v>2.5886114668389413E-4</c:v>
                </c:pt>
                <c:pt idx="409">
                  <c:v>2.3675334853272981E-4</c:v>
                </c:pt>
                <c:pt idx="412">
                  <c:v>2.1974579000603789E-4</c:v>
                </c:pt>
                <c:pt idx="415">
                  <c:v>2.0097860291652832E-4</c:v>
                </c:pt>
                <c:pt idx="418">
                  <c:v>1.8483204670041476E-4</c:v>
                </c:pt>
                <c:pt idx="421">
                  <c:v>1.6982632978858718E-4</c:v>
                </c:pt>
                <c:pt idx="424">
                  <c:v>1.5661435587830381E-4</c:v>
                </c:pt>
                <c:pt idx="427">
                  <c:v>1.436348824367086E-4</c:v>
                </c:pt>
                <c:pt idx="430">
                  <c:v>1.3209530225153634E-4</c:v>
                </c:pt>
                <c:pt idx="433">
                  <c:v>1.2148280822114055E-4</c:v>
                </c:pt>
                <c:pt idx="436">
                  <c:v>1.1182578888520036E-4</c:v>
                </c:pt>
                <c:pt idx="439">
                  <c:v>1.054292885579049E-4</c:v>
                </c:pt>
                <c:pt idx="453" formatCode="0.E+00">
                  <c:v>2.5711838252448208E-7</c:v>
                </c:pt>
              </c:numCache>
            </c:numRef>
          </c:val>
          <c:smooth val="0"/>
        </c:ser>
        <c:ser>
          <c:idx val="2"/>
          <c:order val="2"/>
          <c:tx>
            <c:strRef>
              <c:f>浮遊塵!$J$233</c:f>
              <c:strCache>
                <c:ptCount val="1"/>
                <c:pt idx="0">
                  <c:v>K-40</c:v>
                </c:pt>
              </c:strCache>
            </c:strRef>
          </c:tx>
          <c:spPr>
            <a:ln w="0">
              <a:solidFill>
                <a:srgbClr val="00B050"/>
              </a:solidFill>
              <a:prstDash val="solid"/>
            </a:ln>
          </c:spPr>
          <c:marker>
            <c:symbol val="square"/>
            <c:size val="4"/>
            <c:spPr>
              <a:solidFill>
                <a:schemeClr val="bg1"/>
              </a:solidFill>
              <a:ln>
                <a:solidFill>
                  <a:srgbClr val="00B050"/>
                </a:solidFill>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浮遊塵!$O$235:$O$722</c:f>
              <c:numCache>
                <c:formatCode>0.000</c:formatCode>
                <c:ptCount val="488"/>
                <c:pt idx="2">
                  <c:v>0.37037037037037035</c:v>
                </c:pt>
                <c:pt idx="5">
                  <c:v>0.18518518518518517</c:v>
                </c:pt>
                <c:pt idx="8">
                  <c:v>0.37037037037037035</c:v>
                </c:pt>
                <c:pt idx="11">
                  <c:v>0.37037037037037035</c:v>
                </c:pt>
                <c:pt idx="14">
                  <c:v>0.37037037037037035</c:v>
                </c:pt>
                <c:pt idx="17">
                  <c:v>0.37037037037037035</c:v>
                </c:pt>
                <c:pt idx="20">
                  <c:v>0.37037037037037035</c:v>
                </c:pt>
                <c:pt idx="23">
                  <c:v>0.37037037037037035</c:v>
                </c:pt>
                <c:pt idx="26">
                  <c:v>0.37037037037037035</c:v>
                </c:pt>
                <c:pt idx="29">
                  <c:v>0.37037037037037035</c:v>
                </c:pt>
                <c:pt idx="32">
                  <c:v>0.37037037037037035</c:v>
                </c:pt>
                <c:pt idx="35">
                  <c:v>0.37037037037037035</c:v>
                </c:pt>
                <c:pt idx="38">
                  <c:v>0.37037037037037035</c:v>
                </c:pt>
                <c:pt idx="41">
                  <c:v>0.37037037037037035</c:v>
                </c:pt>
                <c:pt idx="44">
                  <c:v>0.37037037037037035</c:v>
                </c:pt>
                <c:pt idx="47">
                  <c:v>0.37037037037037035</c:v>
                </c:pt>
                <c:pt idx="50">
                  <c:v>0.37037037037037035</c:v>
                </c:pt>
                <c:pt idx="53">
                  <c:v>0.37037037037037035</c:v>
                </c:pt>
                <c:pt idx="57">
                  <c:v>0.31851851851851853</c:v>
                </c:pt>
                <c:pt idx="60">
                  <c:v>0.26296296296296301</c:v>
                </c:pt>
                <c:pt idx="63">
                  <c:v>0.25555555555555554</c:v>
                </c:pt>
                <c:pt idx="66">
                  <c:v>0.25185185185185183</c:v>
                </c:pt>
                <c:pt idx="69">
                  <c:v>0.27037037037037037</c:v>
                </c:pt>
                <c:pt idx="72">
                  <c:v>0.28518518518518521</c:v>
                </c:pt>
                <c:pt idx="75">
                  <c:v>0.27777777777777779</c:v>
                </c:pt>
                <c:pt idx="78">
                  <c:v>0.26296296296296301</c:v>
                </c:pt>
                <c:pt idx="81">
                  <c:v>0.2</c:v>
                </c:pt>
                <c:pt idx="84">
                  <c:v>0.18</c:v>
                </c:pt>
                <c:pt idx="87">
                  <c:v>0.18</c:v>
                </c:pt>
                <c:pt idx="90">
                  <c:v>0.22</c:v>
                </c:pt>
                <c:pt idx="93">
                  <c:v>0.25</c:v>
                </c:pt>
                <c:pt idx="96">
                  <c:v>0.28000000000000003</c:v>
                </c:pt>
                <c:pt idx="99">
                  <c:v>0.28000000000000003</c:v>
                </c:pt>
                <c:pt idx="102">
                  <c:v>0.28000000000000003</c:v>
                </c:pt>
                <c:pt idx="105">
                  <c:v>0.15</c:v>
                </c:pt>
                <c:pt idx="108">
                  <c:v>0.158</c:v>
                </c:pt>
                <c:pt idx="111">
                  <c:v>0.16</c:v>
                </c:pt>
                <c:pt idx="114">
                  <c:v>0.17</c:v>
                </c:pt>
                <c:pt idx="117">
                  <c:v>0.25</c:v>
                </c:pt>
                <c:pt idx="120">
                  <c:v>0.25</c:v>
                </c:pt>
                <c:pt idx="123">
                  <c:v>0.24</c:v>
                </c:pt>
                <c:pt idx="126">
                  <c:v>0.25</c:v>
                </c:pt>
                <c:pt idx="129">
                  <c:v>0.24</c:v>
                </c:pt>
                <c:pt idx="132">
                  <c:v>0.27</c:v>
                </c:pt>
                <c:pt idx="135">
                  <c:v>0.17</c:v>
                </c:pt>
                <c:pt idx="138">
                  <c:v>0.17</c:v>
                </c:pt>
                <c:pt idx="141">
                  <c:v>0.15</c:v>
                </c:pt>
                <c:pt idx="144">
                  <c:v>0.15</c:v>
                </c:pt>
                <c:pt idx="147">
                  <c:v>0.15</c:v>
                </c:pt>
                <c:pt idx="150">
                  <c:v>0.28000000000000003</c:v>
                </c:pt>
                <c:pt idx="153">
                  <c:v>0.19</c:v>
                </c:pt>
                <c:pt idx="156">
                  <c:v>0.17</c:v>
                </c:pt>
                <c:pt idx="159">
                  <c:v>0.21</c:v>
                </c:pt>
                <c:pt idx="162">
                  <c:v>0.3</c:v>
                </c:pt>
                <c:pt idx="165">
                  <c:v>0.47</c:v>
                </c:pt>
                <c:pt idx="168">
                  <c:v>0.46</c:v>
                </c:pt>
                <c:pt idx="171">
                  <c:v>1.6500000000000001E-2</c:v>
                </c:pt>
                <c:pt idx="174">
                  <c:v>1.6500000000000001E-2</c:v>
                </c:pt>
                <c:pt idx="177">
                  <c:v>1.6500000000000001E-2</c:v>
                </c:pt>
                <c:pt idx="180">
                  <c:v>1.6500000000000001E-2</c:v>
                </c:pt>
                <c:pt idx="183">
                  <c:v>1.6500000000000001E-2</c:v>
                </c:pt>
                <c:pt idx="186">
                  <c:v>1.6500000000000001E-2</c:v>
                </c:pt>
                <c:pt idx="189">
                  <c:v>1.6500000000000001E-2</c:v>
                </c:pt>
                <c:pt idx="192">
                  <c:v>1.6500000000000001E-2</c:v>
                </c:pt>
                <c:pt idx="195">
                  <c:v>1.6500000000000001E-2</c:v>
                </c:pt>
                <c:pt idx="198">
                  <c:v>1.6500000000000001E-2</c:v>
                </c:pt>
                <c:pt idx="201">
                  <c:v>1.6500000000000001E-2</c:v>
                </c:pt>
                <c:pt idx="204">
                  <c:v>1.6500000000000001E-2</c:v>
                </c:pt>
                <c:pt idx="207">
                  <c:v>1.6500000000000001E-2</c:v>
                </c:pt>
                <c:pt idx="210">
                  <c:v>1.6500000000000001E-2</c:v>
                </c:pt>
                <c:pt idx="213">
                  <c:v>1.6500000000000001E-2</c:v>
                </c:pt>
                <c:pt idx="216">
                  <c:v>1.6500000000000001E-2</c:v>
                </c:pt>
                <c:pt idx="219">
                  <c:v>1.6500000000000001E-2</c:v>
                </c:pt>
                <c:pt idx="222">
                  <c:v>1.6500000000000001E-2</c:v>
                </c:pt>
                <c:pt idx="225">
                  <c:v>1.6500000000000001E-2</c:v>
                </c:pt>
                <c:pt idx="228">
                  <c:v>1.6500000000000001E-2</c:v>
                </c:pt>
                <c:pt idx="231">
                  <c:v>1.6500000000000001E-2</c:v>
                </c:pt>
                <c:pt idx="234">
                  <c:v>1.6500000000000001E-2</c:v>
                </c:pt>
                <c:pt idx="237">
                  <c:v>1.6500000000000001E-2</c:v>
                </c:pt>
                <c:pt idx="240">
                  <c:v>1.6500000000000001E-2</c:v>
                </c:pt>
                <c:pt idx="243">
                  <c:v>1.6500000000000001E-2</c:v>
                </c:pt>
                <c:pt idx="246">
                  <c:v>1.6500000000000001E-2</c:v>
                </c:pt>
                <c:pt idx="249">
                  <c:v>1.6500000000000001E-2</c:v>
                </c:pt>
                <c:pt idx="252">
                  <c:v>1.6500000000000001E-2</c:v>
                </c:pt>
                <c:pt idx="255">
                  <c:v>1.6500000000000001E-2</c:v>
                </c:pt>
                <c:pt idx="258">
                  <c:v>1.6500000000000001E-2</c:v>
                </c:pt>
                <c:pt idx="261">
                  <c:v>1.6500000000000001E-2</c:v>
                </c:pt>
                <c:pt idx="264">
                  <c:v>1.6500000000000001E-2</c:v>
                </c:pt>
                <c:pt idx="267">
                  <c:v>1.6500000000000001E-2</c:v>
                </c:pt>
                <c:pt idx="270">
                  <c:v>1.6500000000000001E-2</c:v>
                </c:pt>
                <c:pt idx="273">
                  <c:v>1.6500000000000001E-2</c:v>
                </c:pt>
                <c:pt idx="276">
                  <c:v>1.6500000000000001E-2</c:v>
                </c:pt>
                <c:pt idx="279">
                  <c:v>1.6500000000000001E-2</c:v>
                </c:pt>
                <c:pt idx="282">
                  <c:v>1.6500000000000001E-2</c:v>
                </c:pt>
                <c:pt idx="285">
                  <c:v>1.6500000000000001E-2</c:v>
                </c:pt>
                <c:pt idx="288">
                  <c:v>1.6500000000000001E-2</c:v>
                </c:pt>
                <c:pt idx="291">
                  <c:v>1.6500000000000001E-2</c:v>
                </c:pt>
                <c:pt idx="294">
                  <c:v>1.6500000000000001E-2</c:v>
                </c:pt>
                <c:pt idx="297">
                  <c:v>1.6500000000000001E-2</c:v>
                </c:pt>
                <c:pt idx="300">
                  <c:v>1.6500000000000001E-2</c:v>
                </c:pt>
                <c:pt idx="303">
                  <c:v>1.6500000000000001E-2</c:v>
                </c:pt>
                <c:pt idx="306">
                  <c:v>1.6500000000000001E-2</c:v>
                </c:pt>
                <c:pt idx="309">
                  <c:v>1.6500000000000001E-2</c:v>
                </c:pt>
                <c:pt idx="312">
                  <c:v>1.6500000000000001E-2</c:v>
                </c:pt>
                <c:pt idx="315">
                  <c:v>1.6500000000000001E-2</c:v>
                </c:pt>
                <c:pt idx="318">
                  <c:v>1.6500000000000001E-2</c:v>
                </c:pt>
                <c:pt idx="321" formatCode="&quot;(&quot;0.000&quot;)&quot;">
                  <c:v>3.4000000000000002E-2</c:v>
                </c:pt>
                <c:pt idx="324">
                  <c:v>1.6500000000000001E-2</c:v>
                </c:pt>
                <c:pt idx="327">
                  <c:v>1.6500000000000001E-2</c:v>
                </c:pt>
                <c:pt idx="330" formatCode="&quot;(&quot;0.000&quot;)&quot;">
                  <c:v>3.3000000000000002E-2</c:v>
                </c:pt>
                <c:pt idx="333">
                  <c:v>1.6500000000000001E-2</c:v>
                </c:pt>
                <c:pt idx="336">
                  <c:v>1.6500000000000001E-2</c:v>
                </c:pt>
                <c:pt idx="339">
                  <c:v>1.6500000000000001E-2</c:v>
                </c:pt>
                <c:pt idx="342">
                  <c:v>1.6500000000000001E-2</c:v>
                </c:pt>
                <c:pt idx="345">
                  <c:v>1.6500000000000001E-2</c:v>
                </c:pt>
                <c:pt idx="348">
                  <c:v>1.6500000000000001E-2</c:v>
                </c:pt>
                <c:pt idx="349">
                  <c:v>1.6500000000000001E-2</c:v>
                </c:pt>
                <c:pt idx="350">
                  <c:v>1.6500000000000001E-2</c:v>
                </c:pt>
                <c:pt idx="351">
                  <c:v>1.6500000000000001E-2</c:v>
                </c:pt>
                <c:pt idx="352">
                  <c:v>1.6500000000000001E-2</c:v>
                </c:pt>
                <c:pt idx="353">
                  <c:v>1.6500000000000001E-2</c:v>
                </c:pt>
                <c:pt idx="355">
                  <c:v>1.6500000000000001E-2</c:v>
                </c:pt>
                <c:pt idx="364">
                  <c:v>1.6500000000000001E-2</c:v>
                </c:pt>
                <c:pt idx="367">
                  <c:v>1.6500000000000001E-2</c:v>
                </c:pt>
                <c:pt idx="370">
                  <c:v>1.6500000000000001E-2</c:v>
                </c:pt>
                <c:pt idx="373">
                  <c:v>1.6500000000000001E-2</c:v>
                </c:pt>
                <c:pt idx="376">
                  <c:v>1.6500000000000001E-2</c:v>
                </c:pt>
                <c:pt idx="379">
                  <c:v>1.6500000000000001E-2</c:v>
                </c:pt>
                <c:pt idx="382" formatCode="&quot;(&quot;0.000&quot;)&quot;">
                  <c:v>3.7999999999999999E-2</c:v>
                </c:pt>
                <c:pt idx="385">
                  <c:v>1.6500000000000001E-2</c:v>
                </c:pt>
                <c:pt idx="388">
                  <c:v>1.6500000000000001E-2</c:v>
                </c:pt>
                <c:pt idx="391">
                  <c:v>1.6500000000000001E-2</c:v>
                </c:pt>
                <c:pt idx="394">
                  <c:v>4.1000000000000002E-2</c:v>
                </c:pt>
                <c:pt idx="397">
                  <c:v>1.6500000000000001E-2</c:v>
                </c:pt>
                <c:pt idx="400">
                  <c:v>1.6500000000000001E-2</c:v>
                </c:pt>
                <c:pt idx="403">
                  <c:v>1.6500000000000001E-2</c:v>
                </c:pt>
                <c:pt idx="406">
                  <c:v>1.6500000000000001E-2</c:v>
                </c:pt>
                <c:pt idx="409">
                  <c:v>1.6500000000000001E-2</c:v>
                </c:pt>
                <c:pt idx="412">
                  <c:v>1.6500000000000001E-2</c:v>
                </c:pt>
                <c:pt idx="415">
                  <c:v>1.6500000000000001E-2</c:v>
                </c:pt>
                <c:pt idx="418">
                  <c:v>1.6500000000000001E-2</c:v>
                </c:pt>
                <c:pt idx="421">
                  <c:v>1.6500000000000001E-2</c:v>
                </c:pt>
                <c:pt idx="424">
                  <c:v>1.6500000000000001E-2</c:v>
                </c:pt>
                <c:pt idx="427">
                  <c:v>1.6500000000000001E-2</c:v>
                </c:pt>
                <c:pt idx="430">
                  <c:v>1.6500000000000001E-2</c:v>
                </c:pt>
                <c:pt idx="433">
                  <c:v>1.6500000000000001E-2</c:v>
                </c:pt>
                <c:pt idx="436">
                  <c:v>2.5999999999999999E-2</c:v>
                </c:pt>
                <c:pt idx="439">
                  <c:v>1.6500000000000001E-2</c:v>
                </c:pt>
                <c:pt idx="453">
                  <c:v>1.6500000000000001E-2</c:v>
                </c:pt>
              </c:numCache>
            </c:numRef>
          </c:val>
          <c:smooth val="0"/>
        </c:ser>
        <c:ser>
          <c:idx val="3"/>
          <c:order val="3"/>
          <c:tx>
            <c:strRef>
              <c:f>浮遊塵!$D$233</c:f>
              <c:strCache>
                <c:ptCount val="1"/>
                <c:pt idx="0">
                  <c:v>Be-7</c:v>
                </c:pt>
              </c:strCache>
            </c:strRef>
          </c:tx>
          <c:spPr>
            <a:ln w="0">
              <a:solidFill>
                <a:srgbClr val="0066FF"/>
              </a:solidFill>
              <a:prstDash val="sysDash"/>
            </a:ln>
          </c:spPr>
          <c:marker>
            <c:symbol val="circle"/>
            <c:size val="4"/>
            <c:spPr>
              <a:solidFill>
                <a:schemeClr val="bg1"/>
              </a:solidFill>
              <a:ln w="0">
                <a:solidFill>
                  <a:srgbClr val="0066FF"/>
                </a:solidFill>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浮遊塵!$I$235:$I$722</c:f>
              <c:numCache>
                <c:formatCode>0.00_);[Red]\(0.00\)</c:formatCode>
                <c:ptCount val="488"/>
                <c:pt idx="2">
                  <c:v>1.8518518518518519</c:v>
                </c:pt>
                <c:pt idx="5">
                  <c:v>2.2222222222222223</c:v>
                </c:pt>
                <c:pt idx="8">
                  <c:v>1.4814814814814814</c:v>
                </c:pt>
                <c:pt idx="11">
                  <c:v>1.4814814814814814</c:v>
                </c:pt>
                <c:pt idx="14">
                  <c:v>2.592592592592593</c:v>
                </c:pt>
                <c:pt idx="17">
                  <c:v>1.8518518518518519</c:v>
                </c:pt>
                <c:pt idx="20">
                  <c:v>1.4814814814814814</c:v>
                </c:pt>
                <c:pt idx="23">
                  <c:v>1.1111111111111112</c:v>
                </c:pt>
                <c:pt idx="26">
                  <c:v>2.2222222222222223</c:v>
                </c:pt>
                <c:pt idx="29">
                  <c:v>1.4814814814814814</c:v>
                </c:pt>
                <c:pt idx="32">
                  <c:v>1.4814814814814814</c:v>
                </c:pt>
                <c:pt idx="35">
                  <c:v>1.4814814814814814</c:v>
                </c:pt>
                <c:pt idx="38">
                  <c:v>2.2222222222222223</c:v>
                </c:pt>
                <c:pt idx="41">
                  <c:v>2.2222222222222223</c:v>
                </c:pt>
                <c:pt idx="44">
                  <c:v>2.2222222222222223</c:v>
                </c:pt>
                <c:pt idx="47">
                  <c:v>1.8518518518518519</c:v>
                </c:pt>
                <c:pt idx="50">
                  <c:v>2.2222222222222223</c:v>
                </c:pt>
                <c:pt idx="53">
                  <c:v>2.2222222222222223</c:v>
                </c:pt>
                <c:pt idx="57">
                  <c:v>2.0481481481481483</c:v>
                </c:pt>
                <c:pt idx="60">
                  <c:v>1.4</c:v>
                </c:pt>
                <c:pt idx="63">
                  <c:v>2.3666666666666667</c:v>
                </c:pt>
                <c:pt idx="66">
                  <c:v>2.0592592592592589</c:v>
                </c:pt>
                <c:pt idx="69">
                  <c:v>2.1777777777777776</c:v>
                </c:pt>
                <c:pt idx="72">
                  <c:v>1.0888888888888888</c:v>
                </c:pt>
                <c:pt idx="75">
                  <c:v>2.7148148148148148</c:v>
                </c:pt>
                <c:pt idx="78">
                  <c:v>2.4962962962962965</c:v>
                </c:pt>
                <c:pt idx="81">
                  <c:v>1.74</c:v>
                </c:pt>
                <c:pt idx="84">
                  <c:v>1.04</c:v>
                </c:pt>
                <c:pt idx="87">
                  <c:v>1.88</c:v>
                </c:pt>
                <c:pt idx="90">
                  <c:v>1.92</c:v>
                </c:pt>
                <c:pt idx="93">
                  <c:v>1.69</c:v>
                </c:pt>
                <c:pt idx="96">
                  <c:v>1.08</c:v>
                </c:pt>
                <c:pt idx="99">
                  <c:v>2</c:v>
                </c:pt>
                <c:pt idx="102">
                  <c:v>1.88</c:v>
                </c:pt>
                <c:pt idx="105">
                  <c:v>1.62</c:v>
                </c:pt>
                <c:pt idx="108">
                  <c:v>1.26</c:v>
                </c:pt>
                <c:pt idx="111">
                  <c:v>2.31</c:v>
                </c:pt>
                <c:pt idx="114">
                  <c:v>2.1800000000000002</c:v>
                </c:pt>
                <c:pt idx="117">
                  <c:v>1.82</c:v>
                </c:pt>
                <c:pt idx="120">
                  <c:v>1.31</c:v>
                </c:pt>
                <c:pt idx="123">
                  <c:v>2.2799999999999998</c:v>
                </c:pt>
                <c:pt idx="126">
                  <c:v>2.4700000000000002</c:v>
                </c:pt>
                <c:pt idx="129">
                  <c:v>1.78</c:v>
                </c:pt>
                <c:pt idx="132">
                  <c:v>1.84</c:v>
                </c:pt>
                <c:pt idx="135">
                  <c:v>3</c:v>
                </c:pt>
                <c:pt idx="138">
                  <c:v>2.71</c:v>
                </c:pt>
                <c:pt idx="141">
                  <c:v>4.84</c:v>
                </c:pt>
                <c:pt idx="144">
                  <c:v>4.42</c:v>
                </c:pt>
                <c:pt idx="147">
                  <c:v>2.37</c:v>
                </c:pt>
                <c:pt idx="150">
                  <c:v>3.83</c:v>
                </c:pt>
                <c:pt idx="153">
                  <c:v>2.13</c:v>
                </c:pt>
                <c:pt idx="156">
                  <c:v>1.45</c:v>
                </c:pt>
                <c:pt idx="159">
                  <c:v>3.45</c:v>
                </c:pt>
                <c:pt idx="162">
                  <c:v>2.48</c:v>
                </c:pt>
                <c:pt idx="165">
                  <c:v>2.29</c:v>
                </c:pt>
                <c:pt idx="168">
                  <c:v>2.34</c:v>
                </c:pt>
                <c:pt idx="171">
                  <c:v>3.01</c:v>
                </c:pt>
                <c:pt idx="174">
                  <c:v>3.15</c:v>
                </c:pt>
                <c:pt idx="177">
                  <c:v>1.93</c:v>
                </c:pt>
                <c:pt idx="180">
                  <c:v>2.19</c:v>
                </c:pt>
                <c:pt idx="183">
                  <c:v>3.16</c:v>
                </c:pt>
                <c:pt idx="186">
                  <c:v>3.31</c:v>
                </c:pt>
                <c:pt idx="189">
                  <c:v>2.31</c:v>
                </c:pt>
                <c:pt idx="192">
                  <c:v>2.06</c:v>
                </c:pt>
                <c:pt idx="195">
                  <c:v>3.04</c:v>
                </c:pt>
                <c:pt idx="198">
                  <c:v>3.05</c:v>
                </c:pt>
                <c:pt idx="201">
                  <c:v>2.3199999999999998</c:v>
                </c:pt>
                <c:pt idx="204">
                  <c:v>1.6</c:v>
                </c:pt>
                <c:pt idx="207">
                  <c:v>3.06</c:v>
                </c:pt>
                <c:pt idx="210">
                  <c:v>2.97</c:v>
                </c:pt>
                <c:pt idx="213">
                  <c:v>2.9</c:v>
                </c:pt>
                <c:pt idx="216">
                  <c:v>1.72</c:v>
                </c:pt>
                <c:pt idx="219">
                  <c:v>2.61</c:v>
                </c:pt>
                <c:pt idx="222">
                  <c:v>2.3199999999999998</c:v>
                </c:pt>
                <c:pt idx="225">
                  <c:v>1.73</c:v>
                </c:pt>
                <c:pt idx="228">
                  <c:v>1.25</c:v>
                </c:pt>
                <c:pt idx="231">
                  <c:v>2.33</c:v>
                </c:pt>
                <c:pt idx="234">
                  <c:v>2.36</c:v>
                </c:pt>
                <c:pt idx="237">
                  <c:v>1.47</c:v>
                </c:pt>
                <c:pt idx="240">
                  <c:v>1.63</c:v>
                </c:pt>
                <c:pt idx="243">
                  <c:v>2.79</c:v>
                </c:pt>
                <c:pt idx="246">
                  <c:v>2.21</c:v>
                </c:pt>
                <c:pt idx="249">
                  <c:v>2.13</c:v>
                </c:pt>
                <c:pt idx="252">
                  <c:v>1.42</c:v>
                </c:pt>
                <c:pt idx="255">
                  <c:v>2.5299999999999998</c:v>
                </c:pt>
                <c:pt idx="258">
                  <c:v>2.4</c:v>
                </c:pt>
                <c:pt idx="261">
                  <c:v>2.39</c:v>
                </c:pt>
                <c:pt idx="264">
                  <c:v>1.54</c:v>
                </c:pt>
                <c:pt idx="267">
                  <c:v>2.5</c:v>
                </c:pt>
                <c:pt idx="270">
                  <c:v>2.1800000000000002</c:v>
                </c:pt>
                <c:pt idx="273">
                  <c:v>2.57</c:v>
                </c:pt>
                <c:pt idx="276">
                  <c:v>2</c:v>
                </c:pt>
                <c:pt idx="279">
                  <c:v>3.31</c:v>
                </c:pt>
                <c:pt idx="282">
                  <c:v>2.27</c:v>
                </c:pt>
                <c:pt idx="285">
                  <c:v>2.0499999999999998</c:v>
                </c:pt>
                <c:pt idx="288">
                  <c:v>2.0699999999999998</c:v>
                </c:pt>
                <c:pt idx="291">
                  <c:v>2.73</c:v>
                </c:pt>
                <c:pt idx="294">
                  <c:v>2.84</c:v>
                </c:pt>
                <c:pt idx="297">
                  <c:v>2.37</c:v>
                </c:pt>
                <c:pt idx="300">
                  <c:v>2.0699999999999998</c:v>
                </c:pt>
                <c:pt idx="303">
                  <c:v>3.08</c:v>
                </c:pt>
                <c:pt idx="306">
                  <c:v>2.74</c:v>
                </c:pt>
                <c:pt idx="309">
                  <c:v>2.6</c:v>
                </c:pt>
                <c:pt idx="312">
                  <c:v>1.91</c:v>
                </c:pt>
                <c:pt idx="315">
                  <c:v>2.77</c:v>
                </c:pt>
                <c:pt idx="318">
                  <c:v>2.67</c:v>
                </c:pt>
                <c:pt idx="321">
                  <c:v>2.36</c:v>
                </c:pt>
                <c:pt idx="324">
                  <c:v>2.1</c:v>
                </c:pt>
                <c:pt idx="327">
                  <c:v>2.81</c:v>
                </c:pt>
                <c:pt idx="330">
                  <c:v>3.06</c:v>
                </c:pt>
                <c:pt idx="333">
                  <c:v>2.8</c:v>
                </c:pt>
                <c:pt idx="336">
                  <c:v>2.44</c:v>
                </c:pt>
                <c:pt idx="339">
                  <c:v>3.19</c:v>
                </c:pt>
                <c:pt idx="342">
                  <c:v>3.1</c:v>
                </c:pt>
                <c:pt idx="345">
                  <c:v>2.33</c:v>
                </c:pt>
                <c:pt idx="348">
                  <c:v>2.1</c:v>
                </c:pt>
                <c:pt idx="351">
                  <c:v>3.08</c:v>
                </c:pt>
                <c:pt idx="355">
                  <c:v>2.92</c:v>
                </c:pt>
                <c:pt idx="364">
                  <c:v>2.96</c:v>
                </c:pt>
                <c:pt idx="367">
                  <c:v>2.4300000000000002</c:v>
                </c:pt>
                <c:pt idx="370">
                  <c:v>2.06</c:v>
                </c:pt>
                <c:pt idx="373">
                  <c:v>1.49</c:v>
                </c:pt>
                <c:pt idx="376">
                  <c:v>2.2200000000000002</c:v>
                </c:pt>
                <c:pt idx="379">
                  <c:v>3.24</c:v>
                </c:pt>
                <c:pt idx="382">
                  <c:v>1.81</c:v>
                </c:pt>
                <c:pt idx="385">
                  <c:v>1.78</c:v>
                </c:pt>
                <c:pt idx="388">
                  <c:v>2.14</c:v>
                </c:pt>
                <c:pt idx="391">
                  <c:v>2.36</c:v>
                </c:pt>
                <c:pt idx="394">
                  <c:v>2.27</c:v>
                </c:pt>
                <c:pt idx="397">
                  <c:v>1.95</c:v>
                </c:pt>
                <c:pt idx="400">
                  <c:v>2.87</c:v>
                </c:pt>
                <c:pt idx="403">
                  <c:v>2.3199999999999998</c:v>
                </c:pt>
                <c:pt idx="406">
                  <c:v>2.71</c:v>
                </c:pt>
                <c:pt idx="409">
                  <c:v>1.9</c:v>
                </c:pt>
                <c:pt idx="412">
                  <c:v>2.59</c:v>
                </c:pt>
                <c:pt idx="415">
                  <c:v>2.4</c:v>
                </c:pt>
                <c:pt idx="418">
                  <c:v>2.74</c:v>
                </c:pt>
                <c:pt idx="421">
                  <c:v>1.49</c:v>
                </c:pt>
                <c:pt idx="424">
                  <c:v>3.29</c:v>
                </c:pt>
                <c:pt idx="427">
                  <c:v>2.5</c:v>
                </c:pt>
                <c:pt idx="430">
                  <c:v>2.4300000000000002</c:v>
                </c:pt>
                <c:pt idx="433">
                  <c:v>1.98</c:v>
                </c:pt>
                <c:pt idx="436">
                  <c:v>2.71</c:v>
                </c:pt>
                <c:pt idx="439">
                  <c:v>2.97</c:v>
                </c:pt>
                <c:pt idx="453">
                  <c:v>1.04</c:v>
                </c:pt>
              </c:numCache>
            </c:numRef>
          </c:val>
          <c:smooth val="0"/>
        </c:ser>
        <c:dLbls>
          <c:showLegendKey val="0"/>
          <c:showVal val="0"/>
          <c:showCatName val="0"/>
          <c:showSerName val="0"/>
          <c:showPercent val="0"/>
          <c:showBubbleSize val="0"/>
        </c:dLbls>
        <c:marker val="1"/>
        <c:smooth val="0"/>
        <c:axId val="232944384"/>
        <c:axId val="232946304"/>
      </c:lineChart>
      <c:dateAx>
        <c:axId val="232944384"/>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2946304"/>
        <c:crossesAt val="1.0000000000000004E-5"/>
        <c:auto val="0"/>
        <c:lblOffset val="0"/>
        <c:baseTimeUnit val="days"/>
        <c:majorUnit val="24"/>
        <c:majorTimeUnit val="months"/>
        <c:minorUnit val="24"/>
        <c:minorTimeUnit val="months"/>
      </c:dateAx>
      <c:valAx>
        <c:axId val="232946304"/>
        <c:scaling>
          <c:logBase val="10"/>
          <c:orientation val="minMax"/>
          <c:max val="100"/>
          <c:min val="1.0000000000000003E-5"/>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800" b="0" i="0" u="none" strike="noStrike" baseline="0">
                    <a:solidFill>
                      <a:srgbClr val="000000"/>
                    </a:solidFill>
                    <a:latin typeface="Meiryo UI"/>
                    <a:ea typeface="Meiryo UI"/>
                    <a:cs typeface="Meiryo UI"/>
                  </a:defRPr>
                </a:pPr>
                <a:r>
                  <a:rPr lang="en-US" altLang="ja-JP"/>
                  <a:t>m</a:t>
                </a:r>
                <a:r>
                  <a:rPr lang="en-US" altLang="en-US"/>
                  <a:t>Bq/m</a:t>
                </a:r>
                <a:r>
                  <a:rPr lang="en-US" altLang="ja-JP"/>
                  <a:t>3</a:t>
                </a:r>
                <a:endParaRPr lang="en-US" altLang="en-US"/>
              </a:p>
            </c:rich>
          </c:tx>
          <c:layout>
            <c:manualLayout>
              <c:xMode val="edge"/>
              <c:yMode val="edge"/>
              <c:x val="9.6237970253718278E-3"/>
              <c:y val="0.29452090748930354"/>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2944384"/>
        <c:crosses val="autoZero"/>
        <c:crossBetween val="between"/>
        <c:minorUnit val="10"/>
      </c:valAx>
      <c:spPr>
        <a:noFill/>
        <a:ln w="12700">
          <a:solidFill>
            <a:srgbClr val="808080"/>
          </a:solidFill>
          <a:prstDash val="solid"/>
        </a:ln>
      </c:spPr>
    </c:plotArea>
    <c:legend>
      <c:legendPos val="r"/>
      <c:layout>
        <c:manualLayout>
          <c:xMode val="edge"/>
          <c:yMode val="edge"/>
          <c:x val="0.53440797658578498"/>
          <c:y val="0.71589168191316865"/>
          <c:w val="0.37703305533741921"/>
          <c:h val="0.12177395833333333"/>
        </c:manualLayout>
      </c:layout>
      <c:overlay val="0"/>
      <c:spPr>
        <a:solidFill>
          <a:schemeClr val="bg1"/>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sz="1200"/>
              <a:t>浮遊じん中のCs-137</a:t>
            </a:r>
          </a:p>
        </c:rich>
      </c:tx>
      <c:layout>
        <c:manualLayout>
          <c:xMode val="edge"/>
          <c:yMode val="edge"/>
          <c:x val="0.10822905985185381"/>
          <c:y val="0.20368670613253637"/>
        </c:manualLayout>
      </c:layout>
      <c:overlay val="0"/>
      <c:spPr>
        <a:solidFill>
          <a:schemeClr val="bg1"/>
        </a:solidFill>
        <a:ln w="25400">
          <a:noFill/>
        </a:ln>
      </c:spPr>
    </c:title>
    <c:autoTitleDeleted val="0"/>
    <c:plotArea>
      <c:layout>
        <c:manualLayout>
          <c:layoutTarget val="inner"/>
          <c:xMode val="edge"/>
          <c:yMode val="edge"/>
          <c:x val="3.4326814990632525E-2"/>
          <c:y val="3.8299924739623376E-2"/>
          <c:w val="0.95955062772106914"/>
          <c:h val="0.81352356135339199"/>
        </c:manualLayout>
      </c:layout>
      <c:lineChart>
        <c:grouping val="standard"/>
        <c:varyColors val="0"/>
        <c:ser>
          <c:idx val="1"/>
          <c:order val="0"/>
          <c:tx>
            <c:strRef>
              <c:f>浮遊塵!$V$234</c:f>
              <c:strCache>
                <c:ptCount val="1"/>
                <c:pt idx="0">
                  <c:v>女川MS</c:v>
                </c:pt>
              </c:strCache>
            </c:strRef>
          </c:tx>
          <c:spPr>
            <a:ln w="12700">
              <a:noFill/>
              <a:prstDash val="solid"/>
            </a:ln>
          </c:spPr>
          <c:marker>
            <c:symbol val="square"/>
            <c:size val="5"/>
            <c:spPr>
              <a:solidFill>
                <a:srgbClr val="FF00FF"/>
              </a:solidFill>
              <a:ln>
                <a:solidFill>
                  <a:srgbClr val="FF00FF"/>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浮遊塵!$V$235:$V$722</c:f>
              <c:numCache>
                <c:formatCode>.0000</c:formatCode>
                <c:ptCount val="488"/>
                <c:pt idx="0">
                  <c:v>1.1000000000000001E-3</c:v>
                </c:pt>
                <c:pt idx="1">
                  <c:v>1.0977807435965359E-3</c:v>
                </c:pt>
                <c:pt idx="2">
                  <c:v>1.0959117290084103E-3</c:v>
                </c:pt>
                <c:pt idx="3">
                  <c:v>7.407407407407407E-2</c:v>
                </c:pt>
                <c:pt idx="4">
                  <c:v>1.0917697479530238E-3</c:v>
                </c:pt>
                <c:pt idx="5">
                  <c:v>7.407407407407407E-2</c:v>
                </c:pt>
                <c:pt idx="6">
                  <c:v>7.407407407407407E-2</c:v>
                </c:pt>
                <c:pt idx="7">
                  <c:v>7.407407407407407E-2</c:v>
                </c:pt>
                <c:pt idx="8">
                  <c:v>1.0832591946483086E-3</c:v>
                </c:pt>
                <c:pt idx="9">
                  <c:v>1.0812101762564699E-3</c:v>
                </c:pt>
                <c:pt idx="10">
                  <c:v>1.0790288284317903E-3</c:v>
                </c:pt>
                <c:pt idx="11">
                  <c:v>1.0769878119089636E-3</c:v>
                </c:pt>
                <c:pt idx="12">
                  <c:v>1.0748149827289346E-3</c:v>
                </c:pt>
                <c:pt idx="13">
                  <c:v>1.0728496430260171E-3</c:v>
                </c:pt>
                <c:pt idx="14">
                  <c:v>1.0710230746102587E-3</c:v>
                </c:pt>
                <c:pt idx="15">
                  <c:v>1.0686599284058381E-3</c:v>
                </c:pt>
                <c:pt idx="16">
                  <c:v>1.0667058434517182E-3</c:v>
                </c:pt>
                <c:pt idx="17">
                  <c:v>1.0646881362374959E-3</c:v>
                </c:pt>
                <c:pt idx="18">
                  <c:v>1.0628083863638467E-3</c:v>
                </c:pt>
                <c:pt idx="19">
                  <c:v>1.0606641642573983E-3</c:v>
                </c:pt>
                <c:pt idx="20">
                  <c:v>1.0585910744910548E-3</c:v>
                </c:pt>
                <c:pt idx="21">
                  <c:v>1.0566554008157873E-3</c:v>
                </c:pt>
                <c:pt idx="22">
                  <c:v>1.0545235923935007E-3</c:v>
                </c:pt>
                <c:pt idx="23">
                  <c:v>1.0525289282853011E-3</c:v>
                </c:pt>
                <c:pt idx="24">
                  <c:v>1.0504054450453661E-3</c:v>
                </c:pt>
                <c:pt idx="25">
                  <c:v>1.0484185705407058E-3</c:v>
                </c:pt>
                <c:pt idx="26">
                  <c:v>1.0466335969799721E-3</c:v>
                </c:pt>
                <c:pt idx="27">
                  <c:v>1.0443242646502066E-3</c:v>
                </c:pt>
                <c:pt idx="28">
                  <c:v>1.0424146783744122E-3</c:v>
                </c:pt>
                <c:pt idx="29">
                  <c:v>1.0404429186529492E-3</c:v>
                </c:pt>
                <c:pt idx="30">
                  <c:v>1.0386059746894439E-3</c:v>
                </c:pt>
                <c:pt idx="31">
                  <c:v>1.0363143548120018E-3</c:v>
                </c:pt>
                <c:pt idx="32">
                  <c:v>1.0344846999945801E-3</c:v>
                </c:pt>
                <c:pt idx="33">
                  <c:v>1.0323976210902634E-3</c:v>
                </c:pt>
                <c:pt idx="34">
                  <c:v>1.0303797788597038E-3</c:v>
                </c:pt>
                <c:pt idx="35">
                  <c:v>1.0285606017756362E-3</c:v>
                </c:pt>
                <c:pt idx="36">
                  <c:v>1.0264206945587062E-3</c:v>
                </c:pt>
                <c:pt idx="37">
                  <c:v>1.0244791879540957E-3</c:v>
                </c:pt>
                <c:pt idx="38">
                  <c:v>1.0227349721271318E-3</c:v>
                </c:pt>
                <c:pt idx="39">
                  <c:v>1.0205427758146644E-3</c:v>
                </c:pt>
                <c:pt idx="40">
                  <c:v>1.0186766748874687E-3</c:v>
                </c:pt>
                <c:pt idx="41">
                  <c:v>1.0168139861961468E-3</c:v>
                </c:pt>
                <c:pt idx="42">
                  <c:v>1.014762558059785E-3</c:v>
                </c:pt>
                <c:pt idx="43">
                  <c:v>1.012779183920003E-3</c:v>
                </c:pt>
                <c:pt idx="44">
                  <c:v>1.0109910813966331E-3</c:v>
                </c:pt>
                <c:pt idx="45">
                  <c:v>1.0088877273428246E-3</c:v>
                </c:pt>
                <c:pt idx="46">
                  <c:v>1.0069793848899392E-3</c:v>
                </c:pt>
                <c:pt idx="47">
                  <c:v>1.0050112231210389E-3</c:v>
                </c:pt>
                <c:pt idx="48">
                  <c:v>1.0030469081645033E-3</c:v>
                </c:pt>
                <c:pt idx="49">
                  <c:v>1.0012127990906797E-3</c:v>
                </c:pt>
                <c:pt idx="50">
                  <c:v>9.9944511748652708E-4</c:v>
                </c:pt>
                <c:pt idx="51">
                  <c:v>9.9730284215540145E-4</c:v>
                </c:pt>
                <c:pt idx="52">
                  <c:v>9.9547923632275462E-4</c:v>
                </c:pt>
                <c:pt idx="53">
                  <c:v>9.93533551829046E-4</c:v>
                </c:pt>
                <c:pt idx="55">
                  <c:v>1.099583547958939E-3</c:v>
                </c:pt>
                <c:pt idx="56">
                  <c:v>4.4444444444444446</c:v>
                </c:pt>
                <c:pt idx="57">
                  <c:v>0.11111111111111112</c:v>
                </c:pt>
                <c:pt idx="58">
                  <c:v>1.0934246585081113E-3</c:v>
                </c:pt>
                <c:pt idx="59">
                  <c:v>1.0910809413480762E-3</c:v>
                </c:pt>
                <c:pt idx="60">
                  <c:v>1.0890858587268015E-3</c:v>
                </c:pt>
                <c:pt idx="61">
                  <c:v>1.0870258190189945E-3</c:v>
                </c:pt>
                <c:pt idx="62">
                  <c:v>1.0849012048601511E-3</c:v>
                </c:pt>
                <c:pt idx="63">
                  <c:v>1.0831908315145564E-3</c:v>
                </c:pt>
                <c:pt idx="64">
                  <c:v>1.0808690502014503E-3</c:v>
                </c:pt>
                <c:pt idx="65">
                  <c:v>1.0788926404079972E-3</c:v>
                </c:pt>
                <c:pt idx="66">
                  <c:v>1.076783922712817E-3</c:v>
                </c:pt>
                <c:pt idx="67">
                  <c:v>1.0746793265494295E-3</c:v>
                </c:pt>
                <c:pt idx="68">
                  <c:v>1.0724434699136626E-3</c:v>
                </c:pt>
                <c:pt idx="69">
                  <c:v>1.0705500276854151E-3</c:v>
                </c:pt>
                <c:pt idx="70">
                  <c:v>1.0685250490773887E-3</c:v>
                </c:pt>
                <c:pt idx="71">
                  <c:v>1.0663692935706367E-3</c:v>
                </c:pt>
                <c:pt idx="72">
                  <c:v>1.0643522229509613E-3</c:v>
                </c:pt>
                <c:pt idx="73">
                  <c:v>1.0623389676829745E-3</c:v>
                </c:pt>
                <c:pt idx="75">
                  <c:v>1.0585910744910548E-3</c:v>
                </c:pt>
                <c:pt idx="76">
                  <c:v>1.0563220218888117E-3</c:v>
                </c:pt>
                <c:pt idx="77">
                  <c:v>1.0541908860604509E-3</c:v>
                </c:pt>
                <c:pt idx="78">
                  <c:v>1.0523296695056417E-3</c:v>
                </c:pt>
                <c:pt idx="79">
                  <c:v>1.0502728696794696E-3</c:v>
                </c:pt>
                <c:pt idx="80">
                  <c:v>1.0480877903660164E-3</c:v>
                </c:pt>
                <c:pt idx="81">
                  <c:v>1.046105299777124E-3</c:v>
                </c:pt>
                <c:pt idx="82">
                  <c:v>1.0441924568114775E-3</c:v>
                </c:pt>
                <c:pt idx="84">
                  <c:v>1.04011465482774E-3</c:v>
                </c:pt>
                <c:pt idx="85">
                  <c:v>1.038016217456773E-3</c:v>
                </c:pt>
                <c:pt idx="86">
                  <c:v>1.0359873935648915E-3</c:v>
                </c:pt>
                <c:pt idx="87">
                  <c:v>1.0342888572454092E-3</c:v>
                </c:pt>
                <c:pt idx="88">
                  <c:v>1.0319416341638841E-3</c:v>
                </c:pt>
                <c:pt idx="89">
                  <c:v>1.0301847132308136E-3</c:v>
                </c:pt>
                <c:pt idx="90">
                  <c:v>1.0281711961738502E-3</c:v>
                </c:pt>
                <c:pt idx="91">
                  <c:v>1.0263559184316489E-3</c:v>
                </c:pt>
                <c:pt idx="92">
                  <c:v>1.0242852393914554E-3</c:v>
                </c:pt>
                <c:pt idx="93">
                  <c:v>1.0222832529765702E-3</c:v>
                </c:pt>
                <c:pt idx="94">
                  <c:v>1.0202851794850107E-3</c:v>
                </c:pt>
                <c:pt idx="95">
                  <c:v>1.018355278397613E-3</c:v>
                </c:pt>
                <c:pt idx="96">
                  <c:v>1.0163648822125722E-3</c:v>
                </c:pt>
                <c:pt idx="97">
                  <c:v>1.0144423964891542E-3</c:v>
                </c:pt>
                <c:pt idx="98">
                  <c:v>1.0124596481116987E-3</c:v>
                </c:pt>
                <c:pt idx="99">
                  <c:v>1.0107358960207212E-3</c:v>
                </c:pt>
                <c:pt idx="100">
                  <c:v>1.0085057697489578E-3</c:v>
                </c:pt>
                <c:pt idx="101">
                  <c:v>1.0067887492903056E-3</c:v>
                </c:pt>
                <c:pt idx="102">
                  <c:v>1.0048209601225774E-3</c:v>
                </c:pt>
                <c:pt idx="103">
                  <c:v>1.0027304429274051E-3</c:v>
                </c:pt>
                <c:pt idx="104">
                  <c:v>1.000960081861809E-3</c:v>
                </c:pt>
                <c:pt idx="105">
                  <c:v>9.9906673479643079E-4</c:v>
                </c:pt>
                <c:pt idx="106">
                  <c:v>9.9705111184308069E-4</c:v>
                </c:pt>
                <c:pt idx="107">
                  <c:v>9.95102355086572E-4</c:v>
                </c:pt>
                <c:pt idx="108">
                  <c:v>9.9334546171791658E-4</c:v>
                </c:pt>
                <c:pt idx="109">
                  <c:v>9.9127881915085235E-4</c:v>
                </c:pt>
                <c:pt idx="110">
                  <c:v>9.8940378449440545E-4</c:v>
                </c:pt>
                <c:pt idx="111">
                  <c:v>9.8771928591164806E-4</c:v>
                </c:pt>
                <c:pt idx="112">
                  <c:v>9.8560214448660706E-4</c:v>
                </c:pt>
                <c:pt idx="113">
                  <c:v>9.837999338206168E-4</c:v>
                </c:pt>
                <c:pt idx="114">
                  <c:v>9.8200101856474992E-4</c:v>
                </c:pt>
                <c:pt idx="115">
                  <c:v>9.8001982579324232E-4</c:v>
                </c:pt>
                <c:pt idx="116">
                  <c:v>9.7810435703307372E-4</c:v>
                </c:pt>
                <c:pt idx="117">
                  <c:v>9.7637747431599377E-4</c:v>
                </c:pt>
                <c:pt idx="118">
                  <c:v>9.743461334303622E-4</c:v>
                </c:pt>
                <c:pt idx="119">
                  <c:v>9.7250312747455879E-4</c:v>
                </c:pt>
                <c:pt idx="120">
                  <c:v>9.7047984711812955E-4</c:v>
                </c:pt>
                <c:pt idx="121">
                  <c:v>9.6870528814279786E-4</c:v>
                </c:pt>
                <c:pt idx="122">
                  <c:v>9.6693397401543093E-4</c:v>
                </c:pt>
                <c:pt idx="123">
                  <c:v>9.6528773116253807E-4</c:v>
                </c:pt>
                <c:pt idx="124">
                  <c:v>9.6291477171140034E-4</c:v>
                </c:pt>
                <c:pt idx="125">
                  <c:v>9.6121470682023315E-4</c:v>
                </c:pt>
                <c:pt idx="126">
                  <c:v>9.5951764346224335E-4</c:v>
                </c:pt>
                <c:pt idx="127">
                  <c:v>9.5764224663606701E-4</c:v>
                </c:pt>
                <c:pt idx="128">
                  <c:v>9.5589116169703266E-4</c:v>
                </c:pt>
                <c:pt idx="129">
                  <c:v>9.5402285290351421E-4</c:v>
                </c:pt>
                <c:pt idx="130">
                  <c:v>9.5209810624409823E-4</c:v>
                </c:pt>
                <c:pt idx="131">
                  <c:v>9.5023721105491155E-4</c:v>
                </c:pt>
                <c:pt idx="132">
                  <c:v>9.484398078741399E-4</c:v>
                </c:pt>
                <c:pt idx="133">
                  <c:v>9.4670554994119788E-4</c:v>
                </c:pt>
                <c:pt idx="134">
                  <c:v>9.4479556598310501E-4</c:v>
                </c:pt>
                <c:pt idx="135">
                  <c:v>9.4336560723617231E-4</c:v>
                </c:pt>
                <c:pt idx="136">
                  <c:v>9.4122472607699697E-4</c:v>
                </c:pt>
                <c:pt idx="137">
                  <c:v>9.3932579971295577E-4</c:v>
                </c:pt>
                <c:pt idx="138">
                  <c:v>9.3760820708741973E-4</c:v>
                </c:pt>
                <c:pt idx="139">
                  <c:v>9.3583469205966616E-4</c:v>
                </c:pt>
                <c:pt idx="140">
                  <c:v>9.3400558404557938E-4</c:v>
                </c:pt>
                <c:pt idx="141">
                  <c:v>9.322388834911374E-4</c:v>
                </c:pt>
                <c:pt idx="142">
                  <c:v>9.305929781186534E-4</c:v>
                </c:pt>
                <c:pt idx="143">
                  <c:v>9.2859828491793418E-4</c:v>
                </c:pt>
                <c:pt idx="144">
                  <c:v>9.2684181243763884E-4</c:v>
                </c:pt>
                <c:pt idx="145">
                  <c:v>9.2520543581191674E-4</c:v>
                </c:pt>
                <c:pt idx="146">
                  <c:v>9.2328055769990401E-4</c:v>
                </c:pt>
                <c:pt idx="147">
                  <c:v>9.2170863649310597E-4</c:v>
                </c:pt>
                <c:pt idx="148">
                  <c:v>9.1967494336590329E-4</c:v>
                </c:pt>
                <c:pt idx="149">
                  <c:v>9.1805122013677092E-4</c:v>
                </c:pt>
                <c:pt idx="150">
                  <c:v>9.1625687028167155E-4</c:v>
                </c:pt>
                <c:pt idx="151">
                  <c:v>9.146391817985174E-4</c:v>
                </c:pt>
                <c:pt idx="152">
                  <c:v>9.127362866432503E-4</c:v>
                </c:pt>
                <c:pt idx="153">
                  <c:v>9.1100981762505951E-4</c:v>
                </c:pt>
                <c:pt idx="154">
                  <c:v>9.0934400183992738E-4</c:v>
                </c:pt>
                <c:pt idx="155">
                  <c:v>9.0745212323904592E-4</c:v>
                </c:pt>
                <c:pt idx="156">
                  <c:v>9.0573564937995873E-4</c:v>
                </c:pt>
                <c:pt idx="157">
                  <c:v>9.0396537055937025E-4</c:v>
                </c:pt>
                <c:pt idx="158">
                  <c:v>9.0225549200120781E-4</c:v>
                </c:pt>
                <c:pt idx="159">
                  <c:v>9.0071936678986369E-4</c:v>
                </c:pt>
                <c:pt idx="160">
                  <c:v>8.9878870662055512E-4</c:v>
                </c:pt>
                <c:pt idx="161">
                  <c:v>8.9714523759747697E-4</c:v>
                </c:pt>
                <c:pt idx="162">
                  <c:v>8.9539174891212182E-4</c:v>
                </c:pt>
                <c:pt idx="163">
                  <c:v>8.9381089864282886E-4</c:v>
                </c:pt>
                <c:pt idx="164">
                  <c:v>8.9195133646508809E-4</c:v>
                </c:pt>
                <c:pt idx="165">
                  <c:v>8.9026418282533938E-4</c:v>
                </c:pt>
                <c:pt idx="166">
                  <c:v>8.8852414330203801E-4</c:v>
                </c:pt>
                <c:pt idx="167">
                  <c:v>8.8678750472151425E-4</c:v>
                </c:pt>
                <c:pt idx="168">
                  <c:v>8.8511011862979787E-4</c:v>
                </c:pt>
                <c:pt idx="169">
                  <c:v>8.8338015283020554E-4</c:v>
                </c:pt>
                <c:pt idx="170">
                  <c:v>8.8165356828409235E-4</c:v>
                </c:pt>
                <c:pt idx="171">
                  <c:v>8.802080674833743E-4</c:v>
                </c:pt>
                <c:pt idx="172">
                  <c:v>8.782659427961629E-4</c:v>
                </c:pt>
                <c:pt idx="173">
                  <c:v>8.7671532882873803E-4</c:v>
                </c:pt>
                <c:pt idx="174">
                  <c:v>8.7505699457037032E-4</c:v>
                </c:pt>
                <c:pt idx="175">
                  <c:v>8.7329156198982804E-4</c:v>
                </c:pt>
                <c:pt idx="176">
                  <c:v>8.7158469580050739E-4</c:v>
                </c:pt>
                <c:pt idx="177">
                  <c:v>8.7004587784429786E-4</c:v>
                </c:pt>
                <c:pt idx="178">
                  <c:v>8.6829055522092172E-4</c:v>
                </c:pt>
                <c:pt idx="179">
                  <c:v>8.6659346360144448E-4</c:v>
                </c:pt>
                <c:pt idx="180">
                  <c:v>8.6489968898219001E-4</c:v>
                </c:pt>
                <c:pt idx="181">
                  <c:v>8.6320922488001314E-4</c:v>
                </c:pt>
                <c:pt idx="182">
                  <c:v>8.6163081428019617E-4</c:v>
                </c:pt>
                <c:pt idx="183">
                  <c:v>8.6016385416920688E-4</c:v>
                </c:pt>
                <c:pt idx="184">
                  <c:v>8.5821179170787797E-4</c:v>
                </c:pt>
                <c:pt idx="185">
                  <c:v>8.5669658415355311E-4</c:v>
                </c:pt>
                <c:pt idx="186">
                  <c:v>8.5518405175931671E-4</c:v>
                </c:pt>
                <c:pt idx="187">
                  <c:v>8.5340485224399032E-4</c:v>
                </c:pt>
                <c:pt idx="188">
                  <c:v>8.5179061047565706E-4</c:v>
                </c:pt>
                <c:pt idx="189">
                  <c:v>8.5012576833509051E-4</c:v>
                </c:pt>
                <c:pt idx="190">
                  <c:v>8.4846418016248167E-4</c:v>
                </c:pt>
                <c:pt idx="191">
                  <c:v>8.4691273143263333E-4</c:v>
                </c:pt>
                <c:pt idx="192">
                  <c:v>8.4520408006680855E-4</c:v>
                </c:pt>
                <c:pt idx="193">
                  <c:v>8.4355211143441412E-4</c:v>
                </c:pt>
                <c:pt idx="194">
                  <c:v>8.4206278613725358E-4</c:v>
                </c:pt>
                <c:pt idx="195">
                  <c:v>8.4062914135837701E-4</c:v>
                </c:pt>
                <c:pt idx="196">
                  <c:v>8.3877434512492574E-4</c:v>
                </c:pt>
                <c:pt idx="197">
                  <c:v>8.3724061462362841E-4</c:v>
                </c:pt>
                <c:pt idx="198">
                  <c:v>8.3560421074704567E-4</c:v>
                </c:pt>
                <c:pt idx="199">
                  <c:v>8.339710052552528E-4</c:v>
                </c:pt>
                <c:pt idx="200">
                  <c:v>8.3244605784193277E-4</c:v>
                </c:pt>
                <c:pt idx="201">
                  <c:v>8.307665930742924E-4</c:v>
                </c:pt>
                <c:pt idx="202">
                  <c:v>8.2914284280501854E-4</c:v>
                </c:pt>
                <c:pt idx="203">
                  <c:v>8.2752226618880063E-4</c:v>
                </c:pt>
                <c:pt idx="204">
                  <c:v>8.2595698213540521E-4</c:v>
                </c:pt>
                <c:pt idx="205">
                  <c:v>8.2444668866538736E-4</c:v>
                </c:pt>
                <c:pt idx="206">
                  <c:v>8.2278336267162776E-4</c:v>
                </c:pt>
                <c:pt idx="207">
                  <c:v>8.2148622453000891E-4</c:v>
                </c:pt>
                <c:pt idx="208">
                  <c:v>8.1967366595914117E-4</c:v>
                </c:pt>
                <c:pt idx="209">
                  <c:v>8.1822649902116328E-4</c:v>
                </c:pt>
                <c:pt idx="210">
                  <c:v>8.165757222962206E-4</c:v>
                </c:pt>
                <c:pt idx="211">
                  <c:v>8.1497970837364053E-4</c:v>
                </c:pt>
                <c:pt idx="212">
                  <c:v>8.1354082880722041E-4</c:v>
                </c:pt>
                <c:pt idx="213">
                  <c:v>8.1184826748625764E-4</c:v>
                </c:pt>
                <c:pt idx="214">
                  <c:v>8.1015922751754134E-4</c:v>
                </c:pt>
                <c:pt idx="215">
                  <c:v>8.0867782083721899E-4</c:v>
                </c:pt>
                <c:pt idx="216">
                  <c:v>8.0719912296484185E-4</c:v>
                </c:pt>
                <c:pt idx="217">
                  <c:v>8.056722807677E-4</c:v>
                </c:pt>
                <c:pt idx="218">
                  <c:v>8.0404683225116609E-4</c:v>
                </c:pt>
                <c:pt idx="219">
                  <c:v>8.0267791111843559E-4</c:v>
                </c:pt>
                <c:pt idx="220">
                  <c:v>8.0090685192839707E-4</c:v>
                </c:pt>
                <c:pt idx="221">
                  <c:v>7.9944236356553741E-4</c:v>
                </c:pt>
                <c:pt idx="222">
                  <c:v>7.9787983714243614E-4</c:v>
                </c:pt>
                <c:pt idx="223">
                  <c:v>7.9647114808879837E-4</c:v>
                </c:pt>
                <c:pt idx="224">
                  <c:v>7.9481410002091659E-4</c:v>
                </c:pt>
                <c:pt idx="225">
                  <c:v>7.9331068447911323E-4</c:v>
                </c:pt>
                <c:pt idx="226">
                  <c:v>7.9176014254798673E-4</c:v>
                </c:pt>
                <c:pt idx="227">
                  <c:v>7.9021263118272435E-4</c:v>
                </c:pt>
                <c:pt idx="228">
                  <c:v>7.8876769760553584E-4</c:v>
                </c:pt>
                <c:pt idx="229">
                  <c:v>7.871763541839388E-4</c:v>
                </c:pt>
                <c:pt idx="230">
                  <c:v>7.8568738567546734E-4</c:v>
                </c:pt>
                <c:pt idx="231">
                  <c:v>7.843002228869624E-4</c:v>
                </c:pt>
                <c:pt idx="232">
                  <c:v>7.8261910304327099E-4</c:v>
                </c:pt>
                <c:pt idx="233">
                  <c:v>7.8123735743158428E-4</c:v>
                </c:pt>
                <c:pt idx="234">
                  <c:v>7.7980883548070448E-4</c:v>
                </c:pt>
                <c:pt idx="235">
                  <c:v>7.7838292563604935E-4</c:v>
                </c:pt>
                <c:pt idx="236">
                  <c:v>7.7671448931014759E-4</c:v>
                </c:pt>
                <c:pt idx="237">
                  <c:v>7.7529423759408313E-4</c:v>
                </c:pt>
                <c:pt idx="238">
                  <c:v>7.7373007695649243E-4</c:v>
                </c:pt>
                <c:pt idx="239">
                  <c:v>7.7226654249877916E-4</c:v>
                </c:pt>
                <c:pt idx="240">
                  <c:v>7.7085442402109077E-4</c:v>
                </c:pt>
                <c:pt idx="241">
                  <c:v>7.6929922073322942E-4</c:v>
                </c:pt>
                <c:pt idx="242">
                  <c:v>7.6779560969827531E-4</c:v>
                </c:pt>
                <c:pt idx="243">
                  <c:v>7.6648840768767741E-4</c:v>
                </c:pt>
                <c:pt idx="244">
                  <c:v>7.6489373832889346E-4</c:v>
                </c:pt>
                <c:pt idx="245">
                  <c:v>7.6344691807998073E-4</c:v>
                </c:pt>
                <c:pt idx="246">
                  <c:v>7.6205092661793094E-4</c:v>
                </c:pt>
                <c:pt idx="247">
                  <c:v>7.6051348443732835E-4</c:v>
                </c:pt>
                <c:pt idx="248">
                  <c:v>7.5907494957461782E-4</c:v>
                </c:pt>
                <c:pt idx="249">
                  <c:v>7.5778259482845258E-4</c:v>
                </c:pt>
                <c:pt idx="250">
                  <c:v>7.5625376403208285E-4</c:v>
                </c:pt>
                <c:pt idx="251">
                  <c:v>7.5482328656274365E-4</c:v>
                </c:pt>
                <c:pt idx="252">
                  <c:v>7.532053494915922E-4</c:v>
                </c:pt>
                <c:pt idx="253">
                  <c:v>7.5178063819298139E-4</c:v>
                </c:pt>
                <c:pt idx="254">
                  <c:v>7.5035862178001584E-4</c:v>
                </c:pt>
                <c:pt idx="255">
                  <c:v>7.4908110692232382E-4</c:v>
                </c:pt>
                <c:pt idx="256">
                  <c:v>7.4742830576743661E-4</c:v>
                </c:pt>
                <c:pt idx="257">
                  <c:v>7.4610869092858506E-4</c:v>
                </c:pt>
                <c:pt idx="258">
                  <c:v>7.4474440306831471E-4</c:v>
                </c:pt>
                <c:pt idx="259">
                  <c:v>7.4319497183388591E-4</c:v>
                </c:pt>
                <c:pt idx="260">
                  <c:v>7.41789195475344E-4</c:v>
                </c:pt>
                <c:pt idx="261">
                  <c:v>7.4033935334647319E-4</c:v>
                </c:pt>
                <c:pt idx="262">
                  <c:v>7.3903225433921986E-4</c:v>
                </c:pt>
                <c:pt idx="263">
                  <c:v>7.3754125246393906E-4</c:v>
                </c:pt>
                <c:pt idx="264">
                  <c:v>7.3605325869362107E-4</c:v>
                </c:pt>
                <c:pt idx="266">
                  <c:v>7.3456826695939687E-4</c:v>
                </c:pt>
                <c:pt idx="267">
                  <c:v>7.3206913388390821E-4</c:v>
                </c:pt>
                <c:pt idx="269">
                  <c:v>7.2911820616821982E-4</c:v>
                </c:pt>
                <c:pt idx="270">
                  <c:v>7.27647205942837E-4</c:v>
                </c:pt>
                <c:pt idx="271">
                  <c:v>7.263625154340594E-4</c:v>
                </c:pt>
                <c:pt idx="272">
                  <c:v>7.2480558302122008E-4</c:v>
                </c:pt>
                <c:pt idx="273">
                  <c:v>7.2343459076243757E-4</c:v>
                </c:pt>
                <c:pt idx="274">
                  <c:v>7.2206619177806917E-4</c:v>
                </c:pt>
                <c:pt idx="275">
                  <c:v>7.2056394227306233E-4</c:v>
                </c:pt>
                <c:pt idx="276">
                  <c:v>7.1924636394842402E-4</c:v>
                </c:pt>
                <c:pt idx="277">
                  <c:v>7.1793119486540842E-4</c:v>
                </c:pt>
                <c:pt idx="278">
                  <c:v>7.1648276450045237E-4</c:v>
                </c:pt>
                <c:pt idx="279">
                  <c:v>7.1526292461274882E-4</c:v>
                </c:pt>
                <c:pt idx="280">
                  <c:v>7.1368474118651724E-4</c:v>
                </c:pt>
                <c:pt idx="281">
                  <c:v>7.1242470197276986E-4</c:v>
                </c:pt>
                <c:pt idx="282">
                  <c:v>7.1103225334603242E-4</c:v>
                </c:pt>
                <c:pt idx="283">
                  <c:v>7.0982169316643052E-4</c:v>
                </c:pt>
                <c:pt idx="284">
                  <c:v>7.0834491818465707E-4</c:v>
                </c:pt>
                <c:pt idx="285">
                  <c:v>7.0704968280606783E-4</c:v>
                </c:pt>
                <c:pt idx="286">
                  <c:v>7.0566773976404222E-4</c:v>
                </c:pt>
                <c:pt idx="287">
                  <c:v>7.0419960702935568E-4</c:v>
                </c:pt>
                <c:pt idx="288">
                  <c:v>7.0286759161378642E-4</c:v>
                </c:pt>
                <c:pt idx="289">
                  <c:v>7.0149382255438851E-4</c:v>
                </c:pt>
                <c:pt idx="290">
                  <c:v>7.0016692521414304E-4</c:v>
                </c:pt>
                <c:pt idx="291">
                  <c:v>6.9897486368001465E-4</c:v>
                </c:pt>
                <c:pt idx="292">
                  <c:v>6.9743261885331766E-4</c:v>
                </c:pt>
                <c:pt idx="293">
                  <c:v>6.9620127341745938E-4</c:v>
                </c:pt>
                <c:pt idx="294">
                  <c:v>6.948405338130934E-4</c:v>
                </c:pt>
                <c:pt idx="295">
                  <c:v>6.9365754066833929E-4</c:v>
                </c:pt>
                <c:pt idx="296">
                  <c:v>6.9217071021449679E-4</c:v>
                </c:pt>
                <c:pt idx="297">
                  <c:v>6.9086144783063854E-4</c:v>
                </c:pt>
                <c:pt idx="298">
                  <c:v>6.8951114502441388E-4</c:v>
                </c:pt>
                <c:pt idx="299">
                  <c:v>6.8825034790984422E-4</c:v>
                </c:pt>
                <c:pt idx="300">
                  <c:v>6.8690514855172997E-4</c:v>
                </c:pt>
                <c:pt idx="301">
                  <c:v>6.8556257841322803E-4</c:v>
                </c:pt>
                <c:pt idx="302">
                  <c:v>6.8422263235547523E-4</c:v>
                </c:pt>
                <c:pt idx="303">
                  <c:v>6.8305771660261865E-4</c:v>
                </c:pt>
                <c:pt idx="304">
                  <c:v>6.8155059197696371E-4</c:v>
                </c:pt>
                <c:pt idx="305">
                  <c:v>6.8034728690052914E-4</c:v>
                </c:pt>
                <c:pt idx="306">
                  <c:v>6.7906038888887704E-4</c:v>
                </c:pt>
                <c:pt idx="307">
                  <c:v>6.7786148036649515E-4</c:v>
                </c:pt>
                <c:pt idx="308">
                  <c:v>6.7645119819993076E-4</c:v>
                </c:pt>
                <c:pt idx="309">
                  <c:v>6.7517166976099321E-4</c:v>
                </c:pt>
                <c:pt idx="310">
                  <c:v>6.7385203294636922E-4</c:v>
                </c:pt>
                <c:pt idx="311">
                  <c:v>6.7249253254718421E-4</c:v>
                </c:pt>
                <c:pt idx="312">
                  <c:v>6.7117813216094899E-4</c:v>
                </c:pt>
                <c:pt idx="313">
                  <c:v>6.6990857789010403E-4</c:v>
                </c:pt>
                <c:pt idx="314">
                  <c:v>6.6864142502057037E-4</c:v>
                </c:pt>
                <c:pt idx="315">
                  <c:v>6.5226140436331378E-4</c:v>
                </c:pt>
                <c:pt idx="316">
                  <c:v>6.6607226768352961E-4</c:v>
                </c:pt>
                <c:pt idx="317">
                  <c:v>6.6481237131383372E-4</c:v>
                </c:pt>
                <c:pt idx="318">
                  <c:v>6.635129819595472E-4</c:v>
                </c:pt>
                <c:pt idx="319">
                  <c:v>6.6225792655824026E-4</c:v>
                </c:pt>
                <c:pt idx="320">
                  <c:v>6.6100524513318262E-4</c:v>
                </c:pt>
                <c:pt idx="321">
                  <c:v>6.5971329688475249E-4</c:v>
                </c:pt>
                <c:pt idx="322">
                  <c:v>6.5842387377555397E-4</c:v>
                </c:pt>
                <c:pt idx="323">
                  <c:v>6.5721992090806184E-4</c:v>
                </c:pt>
                <c:pt idx="324">
                  <c:v>6.5589397589173521E-4</c:v>
                </c:pt>
                <c:pt idx="325">
                  <c:v>6.5465333207690487E-4</c:v>
                </c:pt>
                <c:pt idx="326">
                  <c:v>6.5345627378701071E-4</c:v>
                </c:pt>
                <c:pt idx="327">
                  <c:v>6.5234373896115019E-4</c:v>
                </c:pt>
                <c:pt idx="328">
                  <c:v>6.5086330506644878E-4</c:v>
                </c:pt>
                <c:pt idx="329">
                  <c:v>6.4971417963354493E-4</c:v>
                </c:pt>
                <c:pt idx="330">
                  <c:v>6.4844430000318199E-4</c:v>
                </c:pt>
                <c:pt idx="331">
                  <c:v>6.4717690237848569E-4</c:v>
                </c:pt>
                <c:pt idx="332">
                  <c:v>6.4599351502206263E-4</c:v>
                </c:pt>
                <c:pt idx="333">
                  <c:v>6.4469021934496337E-4</c:v>
                </c:pt>
                <c:pt idx="334">
                  <c:v>6.4347076778341436E-4</c:v>
                </c:pt>
                <c:pt idx="335">
                  <c:v>6.4217256176355483E-4</c:v>
                </c:pt>
                <c:pt idx="336">
                  <c:v>6.4095787242947084E-4</c:v>
                </c:pt>
                <c:pt idx="337">
                  <c:v>6.3974548071796711E-4</c:v>
                </c:pt>
                <c:pt idx="338">
                  <c:v>6.3849508511318168E-4</c:v>
                </c:pt>
                <c:pt idx="339">
                  <c:v>6.3736779627176707E-4</c:v>
                </c:pt>
                <c:pt idx="340">
                  <c:v>6.3608190303245972E-4</c:v>
                </c:pt>
                <c:pt idx="341">
                  <c:v>6.3495887476140082E-4</c:v>
                </c:pt>
                <c:pt idx="342">
                  <c:v>6.3367784153526381E-4</c:v>
                </c:pt>
                <c:pt idx="343">
                  <c:v>6.3124302667788286E-4</c:v>
                </c:pt>
                <c:pt idx="344">
                  <c:v>6.3132270813748021E-4</c:v>
                </c:pt>
                <c:pt idx="345">
                  <c:v>6.3004901089867436E-4</c:v>
                </c:pt>
                <c:pt idx="346">
                  <c:v>6.2881756724213938E-4</c:v>
                </c:pt>
                <c:pt idx="347">
                  <c:v>6.2754892413967311E-4</c:v>
                </c:pt>
                <c:pt idx="348">
                  <c:v>6.2636189587008295E-4</c:v>
                </c:pt>
                <c:pt idx="349">
                  <c:v>6.2521656953752418E-4</c:v>
                </c:pt>
                <c:pt idx="350">
                  <c:v>6.2395519146888961E-4</c:v>
                </c:pt>
                <c:pt idx="351">
                  <c:v>6.2289288338779542E-4</c:v>
                </c:pt>
                <c:pt idx="362">
                  <c:v>0.04</c:v>
                </c:pt>
                <c:pt idx="363">
                  <c:v>1.0826440817368968E-3</c:v>
                </c:pt>
                <c:pt idx="364">
                  <c:v>1.0805962268502234E-3</c:v>
                </c:pt>
                <c:pt idx="365">
                  <c:v>1.0786203159245499E-3</c:v>
                </c:pt>
                <c:pt idx="366">
                  <c:v>0.1</c:v>
                </c:pt>
                <c:pt idx="368">
                  <c:v>1.0724434699136626E-3</c:v>
                </c:pt>
                <c:pt idx="369">
                  <c:v>1.070347357253897E-3</c:v>
                </c:pt>
                <c:pt idx="370">
                  <c:v>0.05</c:v>
                </c:pt>
                <c:pt idx="371">
                  <c:v>1.0660328498723641E-3</c:v>
                </c:pt>
                <c:pt idx="372">
                  <c:v>3.3000000000000002E-2</c:v>
                </c:pt>
                <c:pt idx="373">
                  <c:v>1.0616017286153598E-3</c:v>
                </c:pt>
                <c:pt idx="374">
                  <c:v>4.2999999999999997E-2</c:v>
                </c:pt>
                <c:pt idx="375">
                  <c:v>1.0573224743496135E-3</c:v>
                </c:pt>
                <c:pt idx="376">
                  <c:v>1.0557222048575023E-3</c:v>
                </c:pt>
                <c:pt idx="377">
                  <c:v>0.06</c:v>
                </c:pt>
                <c:pt idx="378">
                  <c:v>1.05126759293167E-3</c:v>
                </c:pt>
                <c:pt idx="379">
                  <c:v>1.0497427355227983E-3</c:v>
                </c:pt>
                <c:pt idx="380">
                  <c:v>1.0474926490228065E-3</c:v>
                </c:pt>
                <c:pt idx="381">
                  <c:v>1.0455112841622383E-3</c:v>
                </c:pt>
                <c:pt idx="382">
                  <c:v>1.0434019590601739E-3</c:v>
                </c:pt>
                <c:pt idx="383">
                  <c:v>1.0414283318666479E-3</c:v>
                </c:pt>
                <c:pt idx="384">
                  <c:v>1.0393272441446078E-3</c:v>
                </c:pt>
                <c:pt idx="385">
                  <c:v>1.0374267951091323E-3</c:v>
                </c:pt>
                <c:pt idx="386">
                  <c:v>1.0354644701236935E-3</c:v>
                </c:pt>
                <c:pt idx="387">
                  <c:v>1.0333101994966962E-3</c:v>
                </c:pt>
                <c:pt idx="388">
                  <c:v>1.0314858486367264E-3</c:v>
                </c:pt>
                <c:pt idx="389">
                  <c:v>1.0295347611359513E-3</c:v>
                </c:pt>
                <c:pt idx="390">
                  <c:v>1.0274576687620968E-3</c:v>
                </c:pt>
                <c:pt idx="391">
                  <c:v>1.025643650781338E-3</c:v>
                </c:pt>
                <c:pt idx="392">
                  <c:v>1.023251467001161E-3</c:v>
                </c:pt>
                <c:pt idx="393">
                  <c:v>1.021315955088851E-3</c:v>
                </c:pt>
                <c:pt idx="394">
                  <c:v>1.0193197722007637E-3</c:v>
                </c:pt>
                <c:pt idx="395">
                  <c:v>1.0173274908928907E-3</c:v>
                </c:pt>
                <c:pt idx="396">
                  <c:v>1.015531358149998E-3</c:v>
                </c:pt>
                <c:pt idx="397">
                  <c:v>1.0136744207888692E-3</c:v>
                </c:pt>
                <c:pt idx="398">
                  <c:v>1.0116931734356011E-3</c:v>
                </c:pt>
                <c:pt idx="399">
                  <c:v>1.009652076568794E-3</c:v>
                </c:pt>
                <c:pt idx="400">
                  <c:v>1.0079331044780136E-3</c:v>
                </c:pt>
                <c:pt idx="401">
                  <c:v>1.0056456933443727E-3</c:v>
                </c:pt>
                <c:pt idx="402">
                  <c:v>1.0038701852865103E-3</c:v>
                </c:pt>
                <c:pt idx="404">
                  <c:v>9.9994985067168606E-4</c:v>
                </c:pt>
                <c:pt idx="405">
                  <c:v>9.9812140468420849E-4</c:v>
                </c:pt>
                <c:pt idx="406">
                  <c:v>2.5000000000000001E-2</c:v>
                </c:pt>
                <c:pt idx="407">
                  <c:v>9.9416077612268197E-4</c:v>
                </c:pt>
                <c:pt idx="408">
                  <c:v>9.9221766858635565E-4</c:v>
                </c:pt>
                <c:pt idx="409">
                  <c:v>9.9002840163864574E-4</c:v>
                </c:pt>
                <c:pt idx="410">
                  <c:v>9.8828046653957912E-4</c:v>
                </c:pt>
                <c:pt idx="411">
                  <c:v>9.8653561749047366E-4</c:v>
                </c:pt>
                <c:pt idx="412">
                  <c:v>9.8498031990477963E-4</c:v>
                </c:pt>
                <c:pt idx="413">
                  <c:v>9.8280702171952899E-4</c:v>
                </c:pt>
                <c:pt idx="414">
                  <c:v>9.8088610532801176E-4</c:v>
                </c:pt>
                <c:pt idx="415">
                  <c:v>9.7896894340680405E-4</c:v>
                </c:pt>
                <c:pt idx="416">
                  <c:v>9.7724053422758783E-4</c:v>
                </c:pt>
                <c:pt idx="417">
                  <c:v>9.7520739775681519E-4</c:v>
                </c:pt>
                <c:pt idx="418">
                  <c:v>9.7336276269280396E-4</c:v>
                </c:pt>
                <c:pt idx="419">
                  <c:v>9.7158293219769417E-4</c:v>
                </c:pt>
                <c:pt idx="420">
                  <c:v>9.6956156629580525E-4</c:v>
                </c:pt>
                <c:pt idx="421">
                  <c:v>9.6772761049725327E-4</c:v>
                </c:pt>
                <c:pt idx="422">
                  <c:v>9.6583616712287064E-4</c:v>
                </c:pt>
                <c:pt idx="423">
                  <c:v>9.6394842061318388E-4</c:v>
                </c:pt>
                <c:pt idx="424">
                  <c:v>9.6236799462278159E-4</c:v>
                </c:pt>
                <c:pt idx="425">
                  <c:v>9.6024458913539158E-4</c:v>
                </c:pt>
                <c:pt idx="426">
                  <c:v>9.5848874571502181E-4</c:v>
                </c:pt>
                <c:pt idx="427">
                  <c:v>9.5667573450030664E-4</c:v>
                </c:pt>
                <c:pt idx="428">
                  <c:v>9.5504695670080829E-4</c:v>
                </c:pt>
                <c:pt idx="429">
                  <c:v>9.5305999368509203E-4</c:v>
                </c:pt>
                <c:pt idx="430">
                  <c:v>9.5119721846726151E-4</c:v>
                </c:pt>
                <c:pt idx="431">
                  <c:v>9.4933808408162934E-4</c:v>
                </c:pt>
                <c:pt idx="432">
                  <c:v>9.4748258341211488E-4</c:v>
                </c:pt>
                <c:pt idx="433">
                  <c:v>9.4575007580017698E-4</c:v>
                </c:pt>
                <c:pt idx="434">
                  <c:v>9.4384201951672588E-4</c:v>
                </c:pt>
                <c:pt idx="435">
                  <c:v>9.4205671303925994E-4</c:v>
                </c:pt>
                <c:pt idx="436">
                  <c:v>9.4039347389247689E-4</c:v>
                </c:pt>
                <c:pt idx="437">
                  <c:v>9.3843699726089838E-4</c:v>
                </c:pt>
                <c:pt idx="438">
                  <c:v>9.3672102984414273E-4</c:v>
                </c:pt>
                <c:pt idx="439">
                  <c:v>9.3660280298816037E-4</c:v>
                </c:pt>
                <c:pt idx="453">
                  <c:v>6.2289288338779542E-4</c:v>
                </c:pt>
              </c:numCache>
            </c:numRef>
          </c:val>
          <c:smooth val="0"/>
        </c:ser>
        <c:ser>
          <c:idx val="2"/>
          <c:order val="1"/>
          <c:tx>
            <c:strRef>
              <c:f>浮遊塵!$W$234</c:f>
              <c:strCache>
                <c:ptCount val="1"/>
                <c:pt idx="0">
                  <c:v>寄磯←鮫浦MS</c:v>
                </c:pt>
              </c:strCache>
            </c:strRef>
          </c:tx>
          <c:spPr>
            <a:ln w="12700">
              <a:noFill/>
              <a:prstDash val="solid"/>
            </a:ln>
          </c:spPr>
          <c:marker>
            <c:symbol val="diamond"/>
            <c:size val="5"/>
            <c:spPr>
              <a:solidFill>
                <a:srgbClr val="008000"/>
              </a:solidFill>
              <a:ln>
                <a:solidFill>
                  <a:srgbClr val="00800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浮遊塵!$W$235:$W$722</c:f>
              <c:numCache>
                <c:formatCode>.0000</c:formatCode>
                <c:ptCount val="488"/>
                <c:pt idx="0">
                  <c:v>1.1000000000000001E-3</c:v>
                </c:pt>
                <c:pt idx="1">
                  <c:v>1.0977807435965359E-3</c:v>
                </c:pt>
                <c:pt idx="2">
                  <c:v>1.0959117290084103E-3</c:v>
                </c:pt>
                <c:pt idx="3">
                  <c:v>1.0937007207154706E-3</c:v>
                </c:pt>
                <c:pt idx="4">
                  <c:v>7.407407407407407E-2</c:v>
                </c:pt>
                <c:pt idx="5">
                  <c:v>1.0894983349134448E-3</c:v>
                </c:pt>
                <c:pt idx="6">
                  <c:v>7.407407407407407E-2</c:v>
                </c:pt>
                <c:pt idx="7">
                  <c:v>7.407407407407407E-2</c:v>
                </c:pt>
                <c:pt idx="8">
                  <c:v>7.407407407407407E-2</c:v>
                </c:pt>
                <c:pt idx="9">
                  <c:v>1.0812101762564699E-3</c:v>
                </c:pt>
                <c:pt idx="10">
                  <c:v>1.0790288284317903E-3</c:v>
                </c:pt>
                <c:pt idx="11">
                  <c:v>1.0769878119089636E-3</c:v>
                </c:pt>
                <c:pt idx="12">
                  <c:v>1.0748149827289346E-3</c:v>
                </c:pt>
                <c:pt idx="13">
                  <c:v>1.0728496430260171E-3</c:v>
                </c:pt>
                <c:pt idx="14">
                  <c:v>1.0710230746102587E-3</c:v>
                </c:pt>
                <c:pt idx="15">
                  <c:v>1.0686599284058381E-3</c:v>
                </c:pt>
                <c:pt idx="16">
                  <c:v>1.0667058434517182E-3</c:v>
                </c:pt>
                <c:pt idx="17">
                  <c:v>1.0646881362374959E-3</c:v>
                </c:pt>
                <c:pt idx="18">
                  <c:v>1.0628083863638467E-3</c:v>
                </c:pt>
                <c:pt idx="19">
                  <c:v>1.0606641642573983E-3</c:v>
                </c:pt>
                <c:pt idx="20">
                  <c:v>1.0585910744910548E-3</c:v>
                </c:pt>
                <c:pt idx="21">
                  <c:v>1.0566554008157873E-3</c:v>
                </c:pt>
                <c:pt idx="22">
                  <c:v>1.0545235923935007E-3</c:v>
                </c:pt>
                <c:pt idx="23">
                  <c:v>1.0525289282853011E-3</c:v>
                </c:pt>
                <c:pt idx="24">
                  <c:v>1.0504054450453661E-3</c:v>
                </c:pt>
                <c:pt idx="25">
                  <c:v>1.0484185705407058E-3</c:v>
                </c:pt>
                <c:pt idx="26">
                  <c:v>1.0466335969799721E-3</c:v>
                </c:pt>
                <c:pt idx="27">
                  <c:v>1.0443242646502066E-3</c:v>
                </c:pt>
                <c:pt idx="28">
                  <c:v>1.0424146783744122E-3</c:v>
                </c:pt>
                <c:pt idx="29">
                  <c:v>1.0404429186529492E-3</c:v>
                </c:pt>
                <c:pt idx="30">
                  <c:v>1.0386059746894439E-3</c:v>
                </c:pt>
                <c:pt idx="31">
                  <c:v>1.0363143548120018E-3</c:v>
                </c:pt>
                <c:pt idx="32">
                  <c:v>1.0344846999945801E-3</c:v>
                </c:pt>
                <c:pt idx="33">
                  <c:v>1.0323976210902634E-3</c:v>
                </c:pt>
                <c:pt idx="34">
                  <c:v>1.0303797788597038E-3</c:v>
                </c:pt>
                <c:pt idx="35">
                  <c:v>1.0285606017756362E-3</c:v>
                </c:pt>
                <c:pt idx="36">
                  <c:v>1.0264206945587062E-3</c:v>
                </c:pt>
                <c:pt idx="37">
                  <c:v>1.0244791879540957E-3</c:v>
                </c:pt>
                <c:pt idx="38">
                  <c:v>1.0227349721271318E-3</c:v>
                </c:pt>
                <c:pt idx="39">
                  <c:v>1.0205427758146644E-3</c:v>
                </c:pt>
                <c:pt idx="40">
                  <c:v>1.0186766748874687E-3</c:v>
                </c:pt>
                <c:pt idx="41">
                  <c:v>1.0168139861961468E-3</c:v>
                </c:pt>
                <c:pt idx="42">
                  <c:v>1.014762558059785E-3</c:v>
                </c:pt>
                <c:pt idx="43">
                  <c:v>1.012779183920003E-3</c:v>
                </c:pt>
                <c:pt idx="44">
                  <c:v>1.0109910813966331E-3</c:v>
                </c:pt>
                <c:pt idx="45">
                  <c:v>1.0088877273428246E-3</c:v>
                </c:pt>
                <c:pt idx="46">
                  <c:v>1.0069793848899392E-3</c:v>
                </c:pt>
                <c:pt idx="47">
                  <c:v>1.0050112231210389E-3</c:v>
                </c:pt>
                <c:pt idx="48">
                  <c:v>1.0030469081645033E-3</c:v>
                </c:pt>
                <c:pt idx="49">
                  <c:v>1.0012127990906797E-3</c:v>
                </c:pt>
                <c:pt idx="50">
                  <c:v>9.9944511748652708E-4</c:v>
                </c:pt>
                <c:pt idx="51">
                  <c:v>9.9730284215540145E-4</c:v>
                </c:pt>
                <c:pt idx="52">
                  <c:v>9.9547923632275462E-4</c:v>
                </c:pt>
                <c:pt idx="53">
                  <c:v>9.93533551829046E-4</c:v>
                </c:pt>
                <c:pt idx="55">
                  <c:v>1.099583547958939E-3</c:v>
                </c:pt>
                <c:pt idx="56">
                  <c:v>5.2962962962962958</c:v>
                </c:pt>
                <c:pt idx="57">
                  <c:v>8.5185185185185183E-2</c:v>
                </c:pt>
                <c:pt idx="58">
                  <c:v>1.0934246585081113E-3</c:v>
                </c:pt>
                <c:pt idx="59">
                  <c:v>1.0910809413480762E-3</c:v>
                </c:pt>
                <c:pt idx="60">
                  <c:v>1.0890858587268015E-3</c:v>
                </c:pt>
                <c:pt idx="61">
                  <c:v>1.0870258190189945E-3</c:v>
                </c:pt>
                <c:pt idx="62">
                  <c:v>1.0849012048601511E-3</c:v>
                </c:pt>
                <c:pt idx="63">
                  <c:v>1.0831908315145564E-3</c:v>
                </c:pt>
                <c:pt idx="64">
                  <c:v>1.0808690502014503E-3</c:v>
                </c:pt>
                <c:pt idx="65">
                  <c:v>1.0788926404079972E-3</c:v>
                </c:pt>
                <c:pt idx="66">
                  <c:v>1.076783922712817E-3</c:v>
                </c:pt>
                <c:pt idx="67">
                  <c:v>1.0746793265494295E-3</c:v>
                </c:pt>
                <c:pt idx="68">
                  <c:v>1.0724434699136626E-3</c:v>
                </c:pt>
                <c:pt idx="69">
                  <c:v>1.0705500276854151E-3</c:v>
                </c:pt>
                <c:pt idx="70">
                  <c:v>1.0685250490773887E-3</c:v>
                </c:pt>
                <c:pt idx="71">
                  <c:v>1.0663692935706367E-3</c:v>
                </c:pt>
                <c:pt idx="72">
                  <c:v>1.0643522229509613E-3</c:v>
                </c:pt>
                <c:pt idx="73">
                  <c:v>1.0623389676829745E-3</c:v>
                </c:pt>
                <c:pt idx="74">
                  <c:v>1.0602626044791388E-3</c:v>
                </c:pt>
                <c:pt idx="75">
                  <c:v>1.0585910744910548E-3</c:v>
                </c:pt>
                <c:pt idx="76">
                  <c:v>1.0563220218888117E-3</c:v>
                </c:pt>
                <c:pt idx="77">
                  <c:v>1.0541908860604509E-3</c:v>
                </c:pt>
                <c:pt idx="78">
                  <c:v>1.0523296695056417E-3</c:v>
                </c:pt>
                <c:pt idx="79">
                  <c:v>1.0502728696794696E-3</c:v>
                </c:pt>
                <c:pt idx="80">
                  <c:v>1.0480877903660164E-3</c:v>
                </c:pt>
                <c:pt idx="81">
                  <c:v>1.046105299777124E-3</c:v>
                </c:pt>
                <c:pt idx="82">
                  <c:v>1.0441924568114775E-3</c:v>
                </c:pt>
                <c:pt idx="83">
                  <c:v>1.0420200277194657E-3</c:v>
                </c:pt>
                <c:pt idx="84">
                  <c:v>1.04011465482774E-3</c:v>
                </c:pt>
                <c:pt idx="85">
                  <c:v>1.038016217456773E-3</c:v>
                </c:pt>
                <c:pt idx="86">
                  <c:v>1.0359873935648915E-3</c:v>
                </c:pt>
                <c:pt idx="87">
                  <c:v>1.0342888572454092E-3</c:v>
                </c:pt>
                <c:pt idx="88">
                  <c:v>1.0319416341638841E-3</c:v>
                </c:pt>
                <c:pt idx="89">
                  <c:v>1.0301847132308136E-3</c:v>
                </c:pt>
                <c:pt idx="90">
                  <c:v>1.0281711961738502E-3</c:v>
                </c:pt>
                <c:pt idx="91">
                  <c:v>1.0263559184316489E-3</c:v>
                </c:pt>
                <c:pt idx="92">
                  <c:v>1.0242852393914554E-3</c:v>
                </c:pt>
                <c:pt idx="93">
                  <c:v>1.0222832529765702E-3</c:v>
                </c:pt>
                <c:pt idx="94">
                  <c:v>1.0202851794850107E-3</c:v>
                </c:pt>
                <c:pt idx="95">
                  <c:v>1.018355278397613E-3</c:v>
                </c:pt>
                <c:pt idx="96">
                  <c:v>1.0163648822125722E-3</c:v>
                </c:pt>
                <c:pt idx="97">
                  <c:v>1.0144423964891542E-3</c:v>
                </c:pt>
                <c:pt idx="98">
                  <c:v>1.0124596481116987E-3</c:v>
                </c:pt>
                <c:pt idx="99">
                  <c:v>1.0107358960207212E-3</c:v>
                </c:pt>
                <c:pt idx="100">
                  <c:v>1.0085057697489578E-3</c:v>
                </c:pt>
                <c:pt idx="101">
                  <c:v>1.0067887492903056E-3</c:v>
                </c:pt>
                <c:pt idx="102">
                  <c:v>1.0048209601225774E-3</c:v>
                </c:pt>
                <c:pt idx="103">
                  <c:v>1.0027304429274051E-3</c:v>
                </c:pt>
                <c:pt idx="104">
                  <c:v>1.000960081861809E-3</c:v>
                </c:pt>
                <c:pt idx="105">
                  <c:v>9.9906673479643079E-4</c:v>
                </c:pt>
                <c:pt idx="106">
                  <c:v>9.9705111184308069E-4</c:v>
                </c:pt>
                <c:pt idx="107">
                  <c:v>9.95102355086572E-4</c:v>
                </c:pt>
                <c:pt idx="108">
                  <c:v>9.9334546171791658E-4</c:v>
                </c:pt>
                <c:pt idx="109">
                  <c:v>9.9127881915085235E-4</c:v>
                </c:pt>
                <c:pt idx="110">
                  <c:v>9.8940378449440545E-4</c:v>
                </c:pt>
                <c:pt idx="111">
                  <c:v>9.8771928591164806E-4</c:v>
                </c:pt>
                <c:pt idx="112">
                  <c:v>9.8560214448660706E-4</c:v>
                </c:pt>
                <c:pt idx="113">
                  <c:v>9.837999338206168E-4</c:v>
                </c:pt>
                <c:pt idx="114">
                  <c:v>9.8200101856474992E-4</c:v>
                </c:pt>
                <c:pt idx="115">
                  <c:v>9.8001982579324232E-4</c:v>
                </c:pt>
                <c:pt idx="116">
                  <c:v>9.7810435703307372E-4</c:v>
                </c:pt>
                <c:pt idx="117">
                  <c:v>9.7637747431599377E-4</c:v>
                </c:pt>
                <c:pt idx="118">
                  <c:v>9.743461334303622E-4</c:v>
                </c:pt>
                <c:pt idx="119">
                  <c:v>9.7250312747455879E-4</c:v>
                </c:pt>
                <c:pt idx="120">
                  <c:v>9.7047984711812955E-4</c:v>
                </c:pt>
                <c:pt idx="122">
                  <c:v>9.6693397401543093E-4</c:v>
                </c:pt>
                <c:pt idx="123">
                  <c:v>9.6528773116253807E-4</c:v>
                </c:pt>
                <c:pt idx="124">
                  <c:v>9.6291477171140034E-4</c:v>
                </c:pt>
                <c:pt idx="125">
                  <c:v>9.6121470682023315E-4</c:v>
                </c:pt>
                <c:pt idx="126">
                  <c:v>9.5951764346224335E-4</c:v>
                </c:pt>
                <c:pt idx="127">
                  <c:v>9.5764224663606701E-4</c:v>
                </c:pt>
                <c:pt idx="128">
                  <c:v>9.5589116169703266E-4</c:v>
                </c:pt>
                <c:pt idx="129">
                  <c:v>9.5402285290351421E-4</c:v>
                </c:pt>
                <c:pt idx="130">
                  <c:v>9.5209810624409823E-4</c:v>
                </c:pt>
                <c:pt idx="131">
                  <c:v>9.5023721105491155E-4</c:v>
                </c:pt>
                <c:pt idx="132">
                  <c:v>9.484398078741399E-4</c:v>
                </c:pt>
                <c:pt idx="133">
                  <c:v>9.4670554994119788E-4</c:v>
                </c:pt>
                <c:pt idx="134">
                  <c:v>9.4479556598310501E-4</c:v>
                </c:pt>
                <c:pt idx="135">
                  <c:v>9.4336560723617231E-4</c:v>
                </c:pt>
                <c:pt idx="136">
                  <c:v>9.4122472607699697E-4</c:v>
                </c:pt>
                <c:pt idx="137">
                  <c:v>9.3932579971295577E-4</c:v>
                </c:pt>
                <c:pt idx="138">
                  <c:v>9.3760820708741973E-4</c:v>
                </c:pt>
                <c:pt idx="139">
                  <c:v>9.3583469205966616E-4</c:v>
                </c:pt>
                <c:pt idx="140">
                  <c:v>9.3400558404557938E-4</c:v>
                </c:pt>
                <c:pt idx="141">
                  <c:v>9.322388834911374E-4</c:v>
                </c:pt>
                <c:pt idx="142">
                  <c:v>9.305929781186534E-4</c:v>
                </c:pt>
                <c:pt idx="143">
                  <c:v>9.2859828491793418E-4</c:v>
                </c:pt>
                <c:pt idx="144">
                  <c:v>9.2684181243763884E-4</c:v>
                </c:pt>
                <c:pt idx="145">
                  <c:v>9.2520543581191674E-4</c:v>
                </c:pt>
                <c:pt idx="146">
                  <c:v>9.2328055769990401E-4</c:v>
                </c:pt>
                <c:pt idx="147">
                  <c:v>9.2170863649310597E-4</c:v>
                </c:pt>
                <c:pt idx="148">
                  <c:v>9.1967494336590329E-4</c:v>
                </c:pt>
                <c:pt idx="149">
                  <c:v>9.1805122013677092E-4</c:v>
                </c:pt>
                <c:pt idx="150">
                  <c:v>9.1625687028167155E-4</c:v>
                </c:pt>
                <c:pt idx="151">
                  <c:v>9.146391817985174E-4</c:v>
                </c:pt>
                <c:pt idx="152">
                  <c:v>9.127362866432503E-4</c:v>
                </c:pt>
                <c:pt idx="153">
                  <c:v>9.1100981762505951E-4</c:v>
                </c:pt>
                <c:pt idx="154">
                  <c:v>9.0934400183992738E-4</c:v>
                </c:pt>
                <c:pt idx="155">
                  <c:v>9.0745212323904592E-4</c:v>
                </c:pt>
                <c:pt idx="156">
                  <c:v>9.0573564937995873E-4</c:v>
                </c:pt>
                <c:pt idx="157">
                  <c:v>9.0396537055937025E-4</c:v>
                </c:pt>
                <c:pt idx="158">
                  <c:v>9.0225549200120781E-4</c:v>
                </c:pt>
                <c:pt idx="159">
                  <c:v>9.0071936678986369E-4</c:v>
                </c:pt>
                <c:pt idx="160">
                  <c:v>8.9878870662055512E-4</c:v>
                </c:pt>
                <c:pt idx="161">
                  <c:v>8.9714523759747697E-4</c:v>
                </c:pt>
                <c:pt idx="162">
                  <c:v>8.9539174891212182E-4</c:v>
                </c:pt>
                <c:pt idx="163">
                  <c:v>8.9381089864282886E-4</c:v>
                </c:pt>
                <c:pt idx="164">
                  <c:v>8.9195133646508809E-4</c:v>
                </c:pt>
                <c:pt idx="165">
                  <c:v>8.9026418282533938E-4</c:v>
                </c:pt>
                <c:pt idx="166">
                  <c:v>8.8852414330203801E-4</c:v>
                </c:pt>
                <c:pt idx="167">
                  <c:v>8.8678750472151425E-4</c:v>
                </c:pt>
                <c:pt idx="168">
                  <c:v>8.8511011862979787E-4</c:v>
                </c:pt>
                <c:pt idx="169">
                  <c:v>8.8338015283020554E-4</c:v>
                </c:pt>
                <c:pt idx="170">
                  <c:v>8.8165356828409235E-4</c:v>
                </c:pt>
                <c:pt idx="171">
                  <c:v>8.802080674833743E-4</c:v>
                </c:pt>
                <c:pt idx="172">
                  <c:v>8.782659427961629E-4</c:v>
                </c:pt>
                <c:pt idx="173">
                  <c:v>8.7671532882873803E-4</c:v>
                </c:pt>
                <c:pt idx="174">
                  <c:v>8.7505699457037032E-4</c:v>
                </c:pt>
                <c:pt idx="175">
                  <c:v>8.7329156198982804E-4</c:v>
                </c:pt>
                <c:pt idx="176">
                  <c:v>8.7158469580050739E-4</c:v>
                </c:pt>
                <c:pt idx="177">
                  <c:v>8.7004587784429786E-4</c:v>
                </c:pt>
                <c:pt idx="178">
                  <c:v>8.6829055522092172E-4</c:v>
                </c:pt>
                <c:pt idx="179">
                  <c:v>8.6659346360144448E-4</c:v>
                </c:pt>
                <c:pt idx="180">
                  <c:v>8.6489968898219001E-4</c:v>
                </c:pt>
                <c:pt idx="181">
                  <c:v>8.6320922488001314E-4</c:v>
                </c:pt>
                <c:pt idx="182">
                  <c:v>8.6163081428019617E-4</c:v>
                </c:pt>
                <c:pt idx="183">
                  <c:v>8.6016385416920688E-4</c:v>
                </c:pt>
                <c:pt idx="184">
                  <c:v>8.5821179170787797E-4</c:v>
                </c:pt>
                <c:pt idx="185">
                  <c:v>8.5669658415355311E-4</c:v>
                </c:pt>
                <c:pt idx="186">
                  <c:v>8.5518405175931671E-4</c:v>
                </c:pt>
                <c:pt idx="187">
                  <c:v>8.5340485224399032E-4</c:v>
                </c:pt>
                <c:pt idx="188">
                  <c:v>8.5179061047565706E-4</c:v>
                </c:pt>
                <c:pt idx="189">
                  <c:v>8.5012576833509051E-4</c:v>
                </c:pt>
                <c:pt idx="190">
                  <c:v>8.4846418016248167E-4</c:v>
                </c:pt>
                <c:pt idx="191">
                  <c:v>8.4691273143263333E-4</c:v>
                </c:pt>
                <c:pt idx="192">
                  <c:v>8.4520408006680855E-4</c:v>
                </c:pt>
                <c:pt idx="193">
                  <c:v>8.4355211143441412E-4</c:v>
                </c:pt>
                <c:pt idx="194">
                  <c:v>8.4206278613725358E-4</c:v>
                </c:pt>
                <c:pt idx="195">
                  <c:v>8.4062914135837701E-4</c:v>
                </c:pt>
                <c:pt idx="196">
                  <c:v>8.3877434512492574E-4</c:v>
                </c:pt>
                <c:pt idx="197">
                  <c:v>8.3724061462362841E-4</c:v>
                </c:pt>
                <c:pt idx="198">
                  <c:v>8.3560421074704567E-4</c:v>
                </c:pt>
                <c:pt idx="199">
                  <c:v>8.339710052552528E-4</c:v>
                </c:pt>
                <c:pt idx="200">
                  <c:v>8.3244605784193277E-4</c:v>
                </c:pt>
                <c:pt idx="201">
                  <c:v>8.307665930742924E-4</c:v>
                </c:pt>
                <c:pt idx="202">
                  <c:v>8.2914284280501854E-4</c:v>
                </c:pt>
                <c:pt idx="203">
                  <c:v>8.2752226618880063E-4</c:v>
                </c:pt>
                <c:pt idx="204">
                  <c:v>8.2595698213540521E-4</c:v>
                </c:pt>
                <c:pt idx="205">
                  <c:v>8.2444668866538736E-4</c:v>
                </c:pt>
                <c:pt idx="206">
                  <c:v>8.2278336267162776E-4</c:v>
                </c:pt>
                <c:pt idx="207">
                  <c:v>8.2148622453000891E-4</c:v>
                </c:pt>
                <c:pt idx="208">
                  <c:v>8.1967366595914117E-4</c:v>
                </c:pt>
                <c:pt idx="209">
                  <c:v>8.1822649902116328E-4</c:v>
                </c:pt>
                <c:pt idx="210">
                  <c:v>8.165757222962206E-4</c:v>
                </c:pt>
                <c:pt idx="211">
                  <c:v>8.1497970837364053E-4</c:v>
                </c:pt>
                <c:pt idx="212">
                  <c:v>8.1354082880722041E-4</c:v>
                </c:pt>
                <c:pt idx="213">
                  <c:v>8.1184826748625764E-4</c:v>
                </c:pt>
                <c:pt idx="214">
                  <c:v>8.1015922751754134E-4</c:v>
                </c:pt>
                <c:pt idx="215">
                  <c:v>8.0867782083721899E-4</c:v>
                </c:pt>
                <c:pt idx="216">
                  <c:v>8.0719912296484185E-4</c:v>
                </c:pt>
                <c:pt idx="217">
                  <c:v>8.056722807677E-4</c:v>
                </c:pt>
                <c:pt idx="218">
                  <c:v>8.0404683225116609E-4</c:v>
                </c:pt>
                <c:pt idx="219">
                  <c:v>8.0267791111843559E-4</c:v>
                </c:pt>
                <c:pt idx="220">
                  <c:v>8.0090685192839707E-4</c:v>
                </c:pt>
                <c:pt idx="221">
                  <c:v>7.9944236356553741E-4</c:v>
                </c:pt>
                <c:pt idx="222">
                  <c:v>7.9787983714243614E-4</c:v>
                </c:pt>
                <c:pt idx="223">
                  <c:v>7.9647114808879837E-4</c:v>
                </c:pt>
                <c:pt idx="224">
                  <c:v>7.9481410002091659E-4</c:v>
                </c:pt>
                <c:pt idx="225">
                  <c:v>7.9331068447911323E-4</c:v>
                </c:pt>
                <c:pt idx="226">
                  <c:v>7.9176014254798673E-4</c:v>
                </c:pt>
                <c:pt idx="227">
                  <c:v>7.9021263118272435E-4</c:v>
                </c:pt>
                <c:pt idx="228">
                  <c:v>7.8876769760553584E-4</c:v>
                </c:pt>
                <c:pt idx="229">
                  <c:v>7.871763541839388E-4</c:v>
                </c:pt>
                <c:pt idx="230">
                  <c:v>7.8568738567546734E-4</c:v>
                </c:pt>
                <c:pt idx="231">
                  <c:v>7.843002228869624E-4</c:v>
                </c:pt>
                <c:pt idx="232">
                  <c:v>7.8261910304327099E-4</c:v>
                </c:pt>
                <c:pt idx="233">
                  <c:v>7.8123735743158428E-4</c:v>
                </c:pt>
                <c:pt idx="234">
                  <c:v>7.7980883548070448E-4</c:v>
                </c:pt>
                <c:pt idx="235">
                  <c:v>7.7838292563604935E-4</c:v>
                </c:pt>
                <c:pt idx="236">
                  <c:v>7.7671448931014759E-4</c:v>
                </c:pt>
                <c:pt idx="237">
                  <c:v>7.7529423759408313E-4</c:v>
                </c:pt>
                <c:pt idx="238">
                  <c:v>7.7373007695649243E-4</c:v>
                </c:pt>
                <c:pt idx="239">
                  <c:v>7.7226654249877916E-4</c:v>
                </c:pt>
                <c:pt idx="240">
                  <c:v>7.7085442402109077E-4</c:v>
                </c:pt>
                <c:pt idx="241">
                  <c:v>7.6929922073322942E-4</c:v>
                </c:pt>
                <c:pt idx="242">
                  <c:v>7.6779560969827531E-4</c:v>
                </c:pt>
                <c:pt idx="243">
                  <c:v>7.6648840768767741E-4</c:v>
                </c:pt>
                <c:pt idx="244">
                  <c:v>7.6489373832889346E-4</c:v>
                </c:pt>
                <c:pt idx="245">
                  <c:v>7.6344691807998073E-4</c:v>
                </c:pt>
                <c:pt idx="246">
                  <c:v>7.6205092661793094E-4</c:v>
                </c:pt>
                <c:pt idx="247">
                  <c:v>7.6051348443732835E-4</c:v>
                </c:pt>
                <c:pt idx="248">
                  <c:v>7.5907494957461782E-4</c:v>
                </c:pt>
                <c:pt idx="249">
                  <c:v>7.5778259482845258E-4</c:v>
                </c:pt>
                <c:pt idx="250">
                  <c:v>7.5625376403208285E-4</c:v>
                </c:pt>
                <c:pt idx="251">
                  <c:v>7.5482328656274365E-4</c:v>
                </c:pt>
                <c:pt idx="252">
                  <c:v>7.532053494915922E-4</c:v>
                </c:pt>
                <c:pt idx="253">
                  <c:v>7.5178063819298139E-4</c:v>
                </c:pt>
                <c:pt idx="254">
                  <c:v>7.5035862178001584E-4</c:v>
                </c:pt>
                <c:pt idx="255">
                  <c:v>7.4908110692232382E-4</c:v>
                </c:pt>
                <c:pt idx="256">
                  <c:v>7.4742830576743661E-4</c:v>
                </c:pt>
                <c:pt idx="257">
                  <c:v>7.4610869092858506E-4</c:v>
                </c:pt>
                <c:pt idx="258">
                  <c:v>7.4474440306831471E-4</c:v>
                </c:pt>
                <c:pt idx="259">
                  <c:v>7.4319497183388591E-4</c:v>
                </c:pt>
                <c:pt idx="260">
                  <c:v>7.41789195475344E-4</c:v>
                </c:pt>
                <c:pt idx="261">
                  <c:v>7.4033935334647319E-4</c:v>
                </c:pt>
                <c:pt idx="262">
                  <c:v>7.3903225433921986E-4</c:v>
                </c:pt>
                <c:pt idx="263">
                  <c:v>7.3754125246393906E-4</c:v>
                </c:pt>
                <c:pt idx="264">
                  <c:v>7.3605325869362107E-4</c:v>
                </c:pt>
                <c:pt idx="265">
                  <c:v>7.3442920268048035E-4</c:v>
                </c:pt>
                <c:pt idx="266">
                  <c:v>7.3456826695939687E-4</c:v>
                </c:pt>
                <c:pt idx="267">
                  <c:v>7.3206913388390821E-4</c:v>
                </c:pt>
                <c:pt idx="269">
                  <c:v>7.2911820616821982E-4</c:v>
                </c:pt>
                <c:pt idx="270">
                  <c:v>7.27647205942837E-4</c:v>
                </c:pt>
                <c:pt idx="271">
                  <c:v>7.263625154340594E-4</c:v>
                </c:pt>
                <c:pt idx="272">
                  <c:v>7.2480558302122008E-4</c:v>
                </c:pt>
                <c:pt idx="273">
                  <c:v>7.2343459076243757E-4</c:v>
                </c:pt>
                <c:pt idx="274">
                  <c:v>7.2206619177806917E-4</c:v>
                </c:pt>
                <c:pt idx="275">
                  <c:v>7.2056394227306233E-4</c:v>
                </c:pt>
                <c:pt idx="276">
                  <c:v>7.1924636394842402E-4</c:v>
                </c:pt>
                <c:pt idx="277">
                  <c:v>7.1793119486540842E-4</c:v>
                </c:pt>
                <c:pt idx="278">
                  <c:v>7.1648276450045237E-4</c:v>
                </c:pt>
                <c:pt idx="279">
                  <c:v>7.1526292461274882E-4</c:v>
                </c:pt>
                <c:pt idx="280">
                  <c:v>7.1368474118651724E-4</c:v>
                </c:pt>
                <c:pt idx="281">
                  <c:v>7.1242470197276986E-4</c:v>
                </c:pt>
                <c:pt idx="282">
                  <c:v>7.1103225334603242E-4</c:v>
                </c:pt>
                <c:pt idx="283">
                  <c:v>7.0982169316643052E-4</c:v>
                </c:pt>
                <c:pt idx="284">
                  <c:v>7.0834491818465707E-4</c:v>
                </c:pt>
                <c:pt idx="285">
                  <c:v>7.0704968280606783E-4</c:v>
                </c:pt>
                <c:pt idx="286">
                  <c:v>7.0566773976404222E-4</c:v>
                </c:pt>
                <c:pt idx="287">
                  <c:v>7.0419960702935568E-4</c:v>
                </c:pt>
                <c:pt idx="288">
                  <c:v>7.0286759161378642E-4</c:v>
                </c:pt>
                <c:pt idx="289">
                  <c:v>7.0149382255438851E-4</c:v>
                </c:pt>
                <c:pt idx="290">
                  <c:v>7.0016692521414304E-4</c:v>
                </c:pt>
                <c:pt idx="291">
                  <c:v>6.9897486368001465E-4</c:v>
                </c:pt>
                <c:pt idx="292">
                  <c:v>6.9743261885331766E-4</c:v>
                </c:pt>
                <c:pt idx="293">
                  <c:v>6.9620127341745938E-4</c:v>
                </c:pt>
                <c:pt idx="294">
                  <c:v>6.948405338130934E-4</c:v>
                </c:pt>
                <c:pt idx="295">
                  <c:v>6.9365754066833929E-4</c:v>
                </c:pt>
                <c:pt idx="296">
                  <c:v>6.9217071021449679E-4</c:v>
                </c:pt>
                <c:pt idx="297">
                  <c:v>6.9086144783063854E-4</c:v>
                </c:pt>
                <c:pt idx="298">
                  <c:v>6.8951114502441388E-4</c:v>
                </c:pt>
                <c:pt idx="299">
                  <c:v>6.8825034790984422E-4</c:v>
                </c:pt>
                <c:pt idx="300">
                  <c:v>6.8690514855172997E-4</c:v>
                </c:pt>
                <c:pt idx="301">
                  <c:v>6.8556257841322803E-4</c:v>
                </c:pt>
                <c:pt idx="302">
                  <c:v>6.8422263235547523E-4</c:v>
                </c:pt>
                <c:pt idx="303">
                  <c:v>6.8305771660261865E-4</c:v>
                </c:pt>
                <c:pt idx="304">
                  <c:v>6.8155059197696371E-4</c:v>
                </c:pt>
                <c:pt idx="305">
                  <c:v>6.8034728690052914E-4</c:v>
                </c:pt>
                <c:pt idx="306">
                  <c:v>6.7906038888887704E-4</c:v>
                </c:pt>
                <c:pt idx="307">
                  <c:v>6.7786148036649515E-4</c:v>
                </c:pt>
                <c:pt idx="308">
                  <c:v>6.7645119819993076E-4</c:v>
                </c:pt>
                <c:pt idx="309">
                  <c:v>6.7517166976099321E-4</c:v>
                </c:pt>
                <c:pt idx="310">
                  <c:v>6.7385203294636922E-4</c:v>
                </c:pt>
                <c:pt idx="311">
                  <c:v>6.7249253254718421E-4</c:v>
                </c:pt>
                <c:pt idx="312">
                  <c:v>6.7117813216094899E-4</c:v>
                </c:pt>
                <c:pt idx="313">
                  <c:v>6.6990857789010403E-4</c:v>
                </c:pt>
                <c:pt idx="314">
                  <c:v>6.6864142502057037E-4</c:v>
                </c:pt>
                <c:pt idx="315">
                  <c:v>6.5226140436331378E-4</c:v>
                </c:pt>
                <c:pt idx="316">
                  <c:v>6.6607226768352961E-4</c:v>
                </c:pt>
                <c:pt idx="317">
                  <c:v>6.6481237131383372E-4</c:v>
                </c:pt>
                <c:pt idx="318">
                  <c:v>6.635129819595472E-4</c:v>
                </c:pt>
                <c:pt idx="319">
                  <c:v>6.6225792655824026E-4</c:v>
                </c:pt>
                <c:pt idx="320">
                  <c:v>6.6100524513318262E-4</c:v>
                </c:pt>
                <c:pt idx="321">
                  <c:v>6.5971329688475249E-4</c:v>
                </c:pt>
                <c:pt idx="322">
                  <c:v>6.5842387377555397E-4</c:v>
                </c:pt>
                <c:pt idx="323">
                  <c:v>6.5721992090806184E-4</c:v>
                </c:pt>
                <c:pt idx="324">
                  <c:v>6.5589397589173521E-4</c:v>
                </c:pt>
                <c:pt idx="325">
                  <c:v>6.5465333207690487E-4</c:v>
                </c:pt>
                <c:pt idx="326">
                  <c:v>6.5345627378701071E-4</c:v>
                </c:pt>
                <c:pt idx="327">
                  <c:v>6.5234373896115019E-4</c:v>
                </c:pt>
                <c:pt idx="328">
                  <c:v>6.5086330506644878E-4</c:v>
                </c:pt>
                <c:pt idx="329">
                  <c:v>6.4971417963354493E-4</c:v>
                </c:pt>
                <c:pt idx="330">
                  <c:v>6.4844430000318199E-4</c:v>
                </c:pt>
                <c:pt idx="331">
                  <c:v>6.4717690237848569E-4</c:v>
                </c:pt>
                <c:pt idx="332">
                  <c:v>6.4599351502206263E-4</c:v>
                </c:pt>
                <c:pt idx="333">
                  <c:v>6.4469021934496337E-4</c:v>
                </c:pt>
                <c:pt idx="334">
                  <c:v>6.4347076778341436E-4</c:v>
                </c:pt>
                <c:pt idx="335">
                  <c:v>6.4217256176355483E-4</c:v>
                </c:pt>
                <c:pt idx="336">
                  <c:v>6.4095787242947084E-4</c:v>
                </c:pt>
                <c:pt idx="337">
                  <c:v>6.3974548071796711E-4</c:v>
                </c:pt>
                <c:pt idx="338">
                  <c:v>6.3849508511318168E-4</c:v>
                </c:pt>
                <c:pt idx="339">
                  <c:v>6.3736779627176707E-4</c:v>
                </c:pt>
                <c:pt idx="340">
                  <c:v>6.3608190303245972E-4</c:v>
                </c:pt>
                <c:pt idx="341">
                  <c:v>6.3495887476140082E-4</c:v>
                </c:pt>
                <c:pt idx="342">
                  <c:v>6.3367784153526381E-4</c:v>
                </c:pt>
                <c:pt idx="343">
                  <c:v>6.3124302667788286E-4</c:v>
                </c:pt>
                <c:pt idx="344">
                  <c:v>6.3132270813748021E-4</c:v>
                </c:pt>
                <c:pt idx="345">
                  <c:v>6.3004901089867436E-4</c:v>
                </c:pt>
                <c:pt idx="346">
                  <c:v>6.2881756724213938E-4</c:v>
                </c:pt>
                <c:pt idx="347">
                  <c:v>6.2754892413967311E-4</c:v>
                </c:pt>
                <c:pt idx="348">
                  <c:v>6.2636189587008295E-4</c:v>
                </c:pt>
                <c:pt idx="349">
                  <c:v>6.2521656953752418E-4</c:v>
                </c:pt>
                <c:pt idx="350">
                  <c:v>6.2395519146888961E-4</c:v>
                </c:pt>
                <c:pt idx="351">
                  <c:v>6.2289288338779542E-4</c:v>
                </c:pt>
                <c:pt idx="357">
                  <c:v>12</c:v>
                </c:pt>
                <c:pt idx="359">
                  <c:v>0.92</c:v>
                </c:pt>
                <c:pt idx="361">
                  <c:v>0.11</c:v>
                </c:pt>
                <c:pt idx="363">
                  <c:v>2.9000000000000001E-2</c:v>
                </c:pt>
                <c:pt idx="364">
                  <c:v>0.04</c:v>
                </c:pt>
                <c:pt idx="365">
                  <c:v>1.0786203159245499E-3</c:v>
                </c:pt>
                <c:pt idx="366">
                  <c:v>1.075832950045809E-3</c:v>
                </c:pt>
                <c:pt idx="367">
                  <c:v>1.4273814772581312E-2</c:v>
                </c:pt>
                <c:pt idx="368">
                  <c:v>3.4000000000000002E-2</c:v>
                </c:pt>
                <c:pt idx="369">
                  <c:v>2.8000000000000001E-2</c:v>
                </c:pt>
                <c:pt idx="370">
                  <c:v>7.3999999999999996E-2</c:v>
                </c:pt>
                <c:pt idx="371">
                  <c:v>1.0660328498723641E-3</c:v>
                </c:pt>
                <c:pt idx="372">
                  <c:v>3.6999999999999998E-2</c:v>
                </c:pt>
                <c:pt idx="373">
                  <c:v>1.0616017286153598E-3</c:v>
                </c:pt>
                <c:pt idx="374">
                  <c:v>3.4000000000000002E-2</c:v>
                </c:pt>
                <c:pt idx="375">
                  <c:v>1.0573224743496135E-3</c:v>
                </c:pt>
                <c:pt idx="376">
                  <c:v>1.0557222048575023E-3</c:v>
                </c:pt>
                <c:pt idx="377">
                  <c:v>1.0533928190763048E-3</c:v>
                </c:pt>
                <c:pt idx="378">
                  <c:v>1.05126759293167E-3</c:v>
                </c:pt>
                <c:pt idx="379">
                  <c:v>1.0497427355227983E-3</c:v>
                </c:pt>
                <c:pt idx="380">
                  <c:v>0.03</c:v>
                </c:pt>
                <c:pt idx="381">
                  <c:v>1.0455112841622383E-3</c:v>
                </c:pt>
                <c:pt idx="382">
                  <c:v>1.0434019590601739E-3</c:v>
                </c:pt>
                <c:pt idx="384">
                  <c:v>9.2999999999999999E-2</c:v>
                </c:pt>
                <c:pt idx="385">
                  <c:v>3.5000000000000003E-2</c:v>
                </c:pt>
                <c:pt idx="386">
                  <c:v>7.1999999999999995E-2</c:v>
                </c:pt>
                <c:pt idx="387">
                  <c:v>1.0333101994966962E-3</c:v>
                </c:pt>
                <c:pt idx="388">
                  <c:v>1.0314858486367264E-3</c:v>
                </c:pt>
                <c:pt idx="389">
                  <c:v>1.0295347611359513E-3</c:v>
                </c:pt>
                <c:pt idx="390">
                  <c:v>1.0274576687620968E-3</c:v>
                </c:pt>
                <c:pt idx="391">
                  <c:v>1.025643650781338E-3</c:v>
                </c:pt>
                <c:pt idx="392">
                  <c:v>1.023251467001161E-3</c:v>
                </c:pt>
                <c:pt idx="393">
                  <c:v>1.021315955088851E-3</c:v>
                </c:pt>
                <c:pt idx="394">
                  <c:v>1.0193197722007637E-3</c:v>
                </c:pt>
                <c:pt idx="395">
                  <c:v>1.0173274908928907E-3</c:v>
                </c:pt>
                <c:pt idx="396">
                  <c:v>1.015531358149998E-3</c:v>
                </c:pt>
                <c:pt idx="397">
                  <c:v>1.0136744207888692E-3</c:v>
                </c:pt>
                <c:pt idx="398">
                  <c:v>1.0116931734356011E-3</c:v>
                </c:pt>
                <c:pt idx="399">
                  <c:v>1.009652076568794E-3</c:v>
                </c:pt>
                <c:pt idx="400">
                  <c:v>1.0079331044780136E-3</c:v>
                </c:pt>
                <c:pt idx="401">
                  <c:v>1.0056456933443727E-3</c:v>
                </c:pt>
                <c:pt idx="402">
                  <c:v>1.0038701852865103E-3</c:v>
                </c:pt>
                <c:pt idx="403">
                  <c:v>1.0018448713438341E-3</c:v>
                </c:pt>
                <c:pt idx="404">
                  <c:v>9.9994985067168606E-4</c:v>
                </c:pt>
                <c:pt idx="405">
                  <c:v>9.9812140468420849E-4</c:v>
                </c:pt>
                <c:pt idx="406">
                  <c:v>9.9610768893986282E-4</c:v>
                </c:pt>
                <c:pt idx="407">
                  <c:v>9.9416077612268197E-4</c:v>
                </c:pt>
                <c:pt idx="408">
                  <c:v>9.9221766858635565E-4</c:v>
                </c:pt>
                <c:pt idx="409">
                  <c:v>9.9002840163864574E-4</c:v>
                </c:pt>
                <c:pt idx="410">
                  <c:v>9.8828046653957912E-4</c:v>
                </c:pt>
                <c:pt idx="411">
                  <c:v>9.8653561749047366E-4</c:v>
                </c:pt>
                <c:pt idx="412">
                  <c:v>9.8498031990477963E-4</c:v>
                </c:pt>
                <c:pt idx="413">
                  <c:v>9.8280702171952899E-4</c:v>
                </c:pt>
                <c:pt idx="414">
                  <c:v>9.8088610532801176E-4</c:v>
                </c:pt>
                <c:pt idx="415">
                  <c:v>9.7896894340680405E-4</c:v>
                </c:pt>
                <c:pt idx="416">
                  <c:v>9.7724053422758783E-4</c:v>
                </c:pt>
                <c:pt idx="417">
                  <c:v>9.7520739775681519E-4</c:v>
                </c:pt>
                <c:pt idx="418">
                  <c:v>9.7336276269280396E-4</c:v>
                </c:pt>
                <c:pt idx="419">
                  <c:v>9.7158293219769417E-4</c:v>
                </c:pt>
                <c:pt idx="420">
                  <c:v>9.6956156629580525E-4</c:v>
                </c:pt>
                <c:pt idx="421">
                  <c:v>9.6772761049725327E-4</c:v>
                </c:pt>
                <c:pt idx="422">
                  <c:v>9.6583616712287064E-4</c:v>
                </c:pt>
                <c:pt idx="423">
                  <c:v>9.6394842061318388E-4</c:v>
                </c:pt>
                <c:pt idx="424">
                  <c:v>9.6236799462278159E-4</c:v>
                </c:pt>
                <c:pt idx="425">
                  <c:v>9.6024458913539158E-4</c:v>
                </c:pt>
                <c:pt idx="426">
                  <c:v>9.5848874571502181E-4</c:v>
                </c:pt>
                <c:pt idx="427">
                  <c:v>9.5667573450030664E-4</c:v>
                </c:pt>
                <c:pt idx="428">
                  <c:v>9.5504695670080829E-4</c:v>
                </c:pt>
                <c:pt idx="429">
                  <c:v>9.5305999368509203E-4</c:v>
                </c:pt>
                <c:pt idx="430">
                  <c:v>9.5119721846726151E-4</c:v>
                </c:pt>
                <c:pt idx="431">
                  <c:v>9.4933808408162934E-4</c:v>
                </c:pt>
                <c:pt idx="432">
                  <c:v>9.4748258341211488E-4</c:v>
                </c:pt>
                <c:pt idx="433">
                  <c:v>9.4575007580017698E-4</c:v>
                </c:pt>
                <c:pt idx="434">
                  <c:v>9.4384201951672588E-4</c:v>
                </c:pt>
                <c:pt idx="435">
                  <c:v>9.4205671303925994E-4</c:v>
                </c:pt>
                <c:pt idx="436">
                  <c:v>9.4039347389247689E-4</c:v>
                </c:pt>
                <c:pt idx="437">
                  <c:v>9.3843699726089838E-4</c:v>
                </c:pt>
                <c:pt idx="438">
                  <c:v>9.3672102984414273E-4</c:v>
                </c:pt>
                <c:pt idx="439">
                  <c:v>9.3660280298816037E-4</c:v>
                </c:pt>
                <c:pt idx="453">
                  <c:v>6.2289288338779542E-4</c:v>
                </c:pt>
              </c:numCache>
            </c:numRef>
          </c:val>
          <c:smooth val="0"/>
        </c:ser>
        <c:ser>
          <c:idx val="0"/>
          <c:order val="2"/>
          <c:tx>
            <c:strRef>
              <c:f>浮遊塵!$X$234</c:f>
              <c:strCache>
                <c:ptCount val="1"/>
                <c:pt idx="0">
                  <c:v>塚浜MS</c:v>
                </c:pt>
              </c:strCache>
            </c:strRef>
          </c:tx>
          <c:spPr>
            <a:ln w="12700">
              <a:noFill/>
              <a:prstDash val="solid"/>
            </a:ln>
          </c:spPr>
          <c:marker>
            <c:symbol val="square"/>
            <c:size val="5"/>
            <c:spPr>
              <a:solidFill>
                <a:srgbClr val="FFFFFF"/>
              </a:solidFill>
              <a:ln>
                <a:solidFill>
                  <a:srgbClr val="FF000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浮遊塵!$X$235:$X$722</c:f>
              <c:numCache>
                <c:formatCode>.0000</c:formatCode>
                <c:ptCount val="488"/>
                <c:pt idx="0">
                  <c:v>1.1000000000000001E-3</c:v>
                </c:pt>
                <c:pt idx="1">
                  <c:v>1.0977807435965359E-3</c:v>
                </c:pt>
                <c:pt idx="2">
                  <c:v>1.0961884191384769E-3</c:v>
                </c:pt>
                <c:pt idx="3">
                  <c:v>1.0938387779550853E-3</c:v>
                </c:pt>
                <c:pt idx="4">
                  <c:v>1.0919075614470102E-3</c:v>
                </c:pt>
                <c:pt idx="5">
                  <c:v>1.0896358616882141E-3</c:v>
                </c:pt>
                <c:pt idx="6">
                  <c:v>7.407407407407407E-2</c:v>
                </c:pt>
                <c:pt idx="7">
                  <c:v>7.407407407407407E-2</c:v>
                </c:pt>
                <c:pt idx="8">
                  <c:v>1.0833275620966453E-3</c:v>
                </c:pt>
                <c:pt idx="9">
                  <c:v>1.0812101762564699E-3</c:v>
                </c:pt>
                <c:pt idx="10">
                  <c:v>1.0794374956574853E-3</c:v>
                </c:pt>
                <c:pt idx="11">
                  <c:v>1.0770557835531958E-3</c:v>
                </c:pt>
                <c:pt idx="12">
                  <c:v>1.075018499106002E-3</c:v>
                </c:pt>
                <c:pt idx="13">
                  <c:v>1.0731882381280662E-3</c:v>
                </c:pt>
                <c:pt idx="14">
                  <c:v>1.0712934809814785E-3</c:v>
                </c:pt>
                <c:pt idx="15">
                  <c:v>1.0687948247600308E-3</c:v>
                </c:pt>
                <c:pt idx="16">
                  <c:v>1.06704249954912E-3</c:v>
                </c:pt>
                <c:pt idx="17">
                  <c:v>1.0652258180219203E-3</c:v>
                </c:pt>
                <c:pt idx="18">
                  <c:v>7.407407407407407E-2</c:v>
                </c:pt>
                <c:pt idx="19">
                  <c:v>7.407407407407407E-2</c:v>
                </c:pt>
                <c:pt idx="20">
                  <c:v>1.0587246998593636E-3</c:v>
                </c:pt>
                <c:pt idx="21">
                  <c:v>1.0568554786733147E-3</c:v>
                </c:pt>
                <c:pt idx="22">
                  <c:v>1.0545901462594442E-3</c:v>
                </c:pt>
                <c:pt idx="23">
                  <c:v>1.0526617884322328E-3</c:v>
                </c:pt>
                <c:pt idx="24">
                  <c:v>1.0503391552706854E-3</c:v>
                </c:pt>
                <c:pt idx="25">
                  <c:v>1.0484185705407058E-3</c:v>
                </c:pt>
                <c:pt idx="26">
                  <c:v>1.0470299949603844E-3</c:v>
                </c:pt>
                <c:pt idx="27">
                  <c:v>1.0443901748087012E-3</c:v>
                </c:pt>
                <c:pt idx="28">
                  <c:v>1.042480468013698E-3</c:v>
                </c:pt>
                <c:pt idx="29">
                  <c:v>1.0406399266745642E-3</c:v>
                </c:pt>
                <c:pt idx="30">
                  <c:v>1.0388681965587956E-3</c:v>
                </c:pt>
                <c:pt idx="31">
                  <c:v>1.0365759981050091E-3</c:v>
                </c:pt>
                <c:pt idx="32">
                  <c:v>1.034680579826605E-3</c:v>
                </c:pt>
                <c:pt idx="33">
                  <c:v>1.0324627785256871E-3</c:v>
                </c:pt>
                <c:pt idx="34">
                  <c:v>1.0306399238216425E-3</c:v>
                </c:pt>
                <c:pt idx="35">
                  <c:v>1.0286255170462847E-3</c:v>
                </c:pt>
                <c:pt idx="36">
                  <c:v>1.026550259077674E-3</c:v>
                </c:pt>
                <c:pt idx="37">
                  <c:v>1.0247378431653346E-3</c:v>
                </c:pt>
                <c:pt idx="38">
                  <c:v>1.0229286271464346E-3</c:v>
                </c:pt>
                <c:pt idx="39">
                  <c:v>1.0206715983671864E-3</c:v>
                </c:pt>
                <c:pt idx="40">
                  <c:v>1.0188695614675848E-3</c:v>
                </c:pt>
                <c:pt idx="41">
                  <c:v>1.0170707061368568E-3</c:v>
                </c:pt>
                <c:pt idx="42">
                  <c:v>1.014762558059785E-3</c:v>
                </c:pt>
                <c:pt idx="43">
                  <c:v>1.0130348851746845E-3</c:v>
                </c:pt>
                <c:pt idx="44">
                  <c:v>1.0112463312004296E-3</c:v>
                </c:pt>
                <c:pt idx="45">
                  <c:v>1.0090150786849971E-3</c:v>
                </c:pt>
                <c:pt idx="46">
                  <c:v>1.0072336218413329E-3</c:v>
                </c:pt>
                <c:pt idx="47">
                  <c:v>1.0050112231210389E-3</c:v>
                </c:pt>
                <c:pt idx="48">
                  <c:v>1.0031102131962185E-3</c:v>
                </c:pt>
                <c:pt idx="49">
                  <c:v>1.0012127990906797E-3</c:v>
                </c:pt>
                <c:pt idx="50">
                  <c:v>9.9969745222502123E-4</c:v>
                </c:pt>
                <c:pt idx="51">
                  <c:v>9.974916815971061E-4</c:v>
                </c:pt>
                <c:pt idx="52">
                  <c:v>9.9573056977606661E-4</c:v>
                </c:pt>
                <c:pt idx="53">
                  <c:v>9.9397256726902307E-4</c:v>
                </c:pt>
                <c:pt idx="55">
                  <c:v>1.0998611651308796E-3</c:v>
                </c:pt>
                <c:pt idx="56">
                  <c:v>4.5555555555555554</c:v>
                </c:pt>
                <c:pt idx="57">
                  <c:v>5.5555555555555559E-2</c:v>
                </c:pt>
                <c:pt idx="58">
                  <c:v>1.0935626809005455E-3</c:v>
                </c:pt>
                <c:pt idx="59">
                  <c:v>1.0916319518529632E-3</c:v>
                </c:pt>
                <c:pt idx="60">
                  <c:v>1.0892233334349292E-3</c:v>
                </c:pt>
                <c:pt idx="61">
                  <c:v>1.0873002656804265E-3</c:v>
                </c:pt>
                <c:pt idx="62">
                  <c:v>1.085312096167094E-3</c:v>
                </c:pt>
                <c:pt idx="63">
                  <c:v>1.0833959338598387E-3</c:v>
                </c:pt>
                <c:pt idx="64">
                  <c:v>1.0810737129170955E-3</c:v>
                </c:pt>
                <c:pt idx="65">
                  <c:v>1.0791650336465226E-3</c:v>
                </c:pt>
                <c:pt idx="66">
                  <c:v>1.0772597242262329E-3</c:v>
                </c:pt>
                <c:pt idx="67">
                  <c:v>1.0748149827289346E-3</c:v>
                </c:pt>
                <c:pt idx="68">
                  <c:v>1.0729173534991014E-3</c:v>
                </c:pt>
                <c:pt idx="69">
                  <c:v>1.0708878970208146E-3</c:v>
                </c:pt>
                <c:pt idx="70">
                  <c:v>1.0687273744545821E-3</c:v>
                </c:pt>
                <c:pt idx="71">
                  <c:v>1.0667058434517182E-3</c:v>
                </c:pt>
                <c:pt idx="72">
                  <c:v>1.0644865755458672E-3</c:v>
                </c:pt>
                <c:pt idx="73">
                  <c:v>1.0626742455791005E-3</c:v>
                </c:pt>
                <c:pt idx="74">
                  <c:v>1.060597227067771E-3</c:v>
                </c:pt>
                <c:pt idx="75">
                  <c:v>1.0586578850669103E-3</c:v>
                </c:pt>
                <c:pt idx="76">
                  <c:v>1.0565220366209895E-3</c:v>
                </c:pt>
                <c:pt idx="77">
                  <c:v>1.0544570427276883E-3</c:v>
                </c:pt>
                <c:pt idx="78">
                  <c:v>1.0523296695056417E-3</c:v>
                </c:pt>
                <c:pt idx="79">
                  <c:v>1.0503391552706854E-3</c:v>
                </c:pt>
                <c:pt idx="80">
                  <c:v>1.0483524061551915E-3</c:v>
                </c:pt>
                <c:pt idx="81">
                  <c:v>1.0463033799714483E-3</c:v>
                </c:pt>
                <c:pt idx="82">
                  <c:v>1.0443242646502066E-3</c:v>
                </c:pt>
                <c:pt idx="83">
                  <c:v>1.0421515613336667E-3</c:v>
                </c:pt>
                <c:pt idx="84">
                  <c:v>1.0401802993062538E-3</c:v>
                </c:pt>
                <c:pt idx="85">
                  <c:v>1.038212765982155E-3</c:v>
                </c:pt>
                <c:pt idx="86">
                  <c:v>1.0361181656830061E-3</c:v>
                </c:pt>
                <c:pt idx="87">
                  <c:v>1.0342888572454092E-3</c:v>
                </c:pt>
                <c:pt idx="88">
                  <c:v>1.032006762820727E-3</c:v>
                </c:pt>
                <c:pt idx="89">
                  <c:v>1.0302497310035747E-3</c:v>
                </c:pt>
                <c:pt idx="90">
                  <c:v>1.0284307835242454E-3</c:v>
                </c:pt>
                <c:pt idx="91">
                  <c:v>1.0264854747739618E-3</c:v>
                </c:pt>
                <c:pt idx="92">
                  <c:v>1.0243498848322994E-3</c:v>
                </c:pt>
                <c:pt idx="93">
                  <c:v>1.0225413537694938E-3</c:v>
                </c:pt>
                <c:pt idx="94">
                  <c:v>1.0206071850584037E-3</c:v>
                </c:pt>
                <c:pt idx="95">
                  <c:v>1.018483824823541E-3</c:v>
                </c:pt>
                <c:pt idx="96">
                  <c:v>1.0165573310544009E-3</c:v>
                </c:pt>
                <c:pt idx="97">
                  <c:v>1.0144423964891542E-3</c:v>
                </c:pt>
                <c:pt idx="98">
                  <c:v>1.0126513574968687E-3</c:v>
                </c:pt>
                <c:pt idx="99">
                  <c:v>1.0108634806562078E-3</c:v>
                </c:pt>
                <c:pt idx="100">
                  <c:v>1.0086330728768336E-3</c:v>
                </c:pt>
                <c:pt idx="101">
                  <c:v>1.0068522904798411E-3</c:v>
                </c:pt>
                <c:pt idx="102">
                  <c:v>1.0050746521260397E-3</c:v>
                </c:pt>
                <c:pt idx="103">
                  <c:v>1.0031102131962185E-3</c:v>
                </c:pt>
                <c:pt idx="104">
                  <c:v>1.0010864325016586E-3</c:v>
                </c:pt>
                <c:pt idx="105">
                  <c:v>9.9931897400281863E-4</c:v>
                </c:pt>
                <c:pt idx="106">
                  <c:v>9.9711403846370369E-4</c:v>
                </c:pt>
                <c:pt idx="107">
                  <c:v>9.9529077786572281E-4</c:v>
                </c:pt>
                <c:pt idx="108">
                  <c:v>9.93533551829046E-4</c:v>
                </c:pt>
                <c:pt idx="109">
                  <c:v>9.9140394773024202E-4</c:v>
                </c:pt>
                <c:pt idx="110">
                  <c:v>9.8965358404903576E-4</c:v>
                </c:pt>
                <c:pt idx="111">
                  <c:v>9.8784396517311739E-4</c:v>
                </c:pt>
                <c:pt idx="112">
                  <c:v>9.8553994436722386E-4</c:v>
                </c:pt>
                <c:pt idx="113">
                  <c:v>9.8398621648461697E-4</c:v>
                </c:pt>
                <c:pt idx="114">
                  <c:v>9.8224894910729321E-4</c:v>
                </c:pt>
                <c:pt idx="115">
                  <c:v>9.8039099473032744E-4</c:v>
                </c:pt>
                <c:pt idx="116">
                  <c:v>9.78289561238761E-4</c:v>
                </c:pt>
                <c:pt idx="117">
                  <c:v>9.7662398505514534E-4</c:v>
                </c:pt>
                <c:pt idx="118">
                  <c:v>9.7446912460615921E-4</c:v>
                </c:pt>
                <c:pt idx="119">
                  <c:v>9.7262588600872881E-4</c:v>
                </c:pt>
                <c:pt idx="120">
                  <c:v>9.7072486885484296E-4</c:v>
                </c:pt>
                <c:pt idx="121">
                  <c:v>9.6888871263339077E-4</c:v>
                </c:pt>
                <c:pt idx="122">
                  <c:v>9.6717810050842728E-4</c:v>
                </c:pt>
                <c:pt idx="123">
                  <c:v>9.6540957890120548E-4</c:v>
                </c:pt>
                <c:pt idx="124">
                  <c:v>9.6334025754565822E-4</c:v>
                </c:pt>
                <c:pt idx="125">
                  <c:v>9.6151806954572114E-4</c:v>
                </c:pt>
                <c:pt idx="126">
                  <c:v>9.5975989751842668E-4</c:v>
                </c:pt>
                <c:pt idx="127">
                  <c:v>9.5782357633810301E-4</c:v>
                </c:pt>
                <c:pt idx="128">
                  <c:v>9.5595149060071123E-4</c:v>
                </c:pt>
                <c:pt idx="129">
                  <c:v>9.5426371966337209E-4</c:v>
                </c:pt>
                <c:pt idx="130">
                  <c:v>9.5191786045543828E-4</c:v>
                </c:pt>
                <c:pt idx="131">
                  <c:v>9.5047712203547832E-4</c:v>
                </c:pt>
                <c:pt idx="132">
                  <c:v>9.4849966650251399E-4</c:v>
                </c:pt>
                <c:pt idx="133">
                  <c:v>9.4664580453727727E-4</c:v>
                </c:pt>
                <c:pt idx="134">
                  <c:v>9.4479556598310501E-4</c:v>
                </c:pt>
                <c:pt idx="135">
                  <c:v>9.4336560723617231E-4</c:v>
                </c:pt>
                <c:pt idx="136">
                  <c:v>9.4128412934183989E-4</c:v>
                </c:pt>
                <c:pt idx="137">
                  <c:v>9.3962225422275481E-4</c:v>
                </c:pt>
                <c:pt idx="138">
                  <c:v>9.3772656085500811E-4</c:v>
                </c:pt>
                <c:pt idx="139">
                  <c:v>9.3607096676666412E-4</c:v>
                </c:pt>
                <c:pt idx="140">
                  <c:v>9.3400558404557938E-4</c:v>
                </c:pt>
                <c:pt idx="141">
                  <c:v>9.322977196348965E-4</c:v>
                </c:pt>
                <c:pt idx="142">
                  <c:v>9.305929781186534E-4</c:v>
                </c:pt>
                <c:pt idx="143">
                  <c:v>9.2865689129356731E-4</c:v>
                </c:pt>
                <c:pt idx="144">
                  <c:v>9.2701731007287171E-4</c:v>
                </c:pt>
                <c:pt idx="145">
                  <c:v>9.2520543581191674E-4</c:v>
                </c:pt>
                <c:pt idx="146">
                  <c:v>9.2333882845923915E-4</c:v>
                </c:pt>
                <c:pt idx="147">
                  <c:v>9.2170863649310597E-4</c:v>
                </c:pt>
                <c:pt idx="148">
                  <c:v>9.1967494336590329E-4</c:v>
                </c:pt>
                <c:pt idx="149">
                  <c:v>9.1805122013677092E-4</c:v>
                </c:pt>
                <c:pt idx="150">
                  <c:v>9.1637252888177414E-4</c:v>
                </c:pt>
                <c:pt idx="151">
                  <c:v>9.1469690717700235E-4</c:v>
                </c:pt>
                <c:pt idx="152">
                  <c:v>9.1279389192482139E-4</c:v>
                </c:pt>
                <c:pt idx="153">
                  <c:v>9.111823174697165E-4</c:v>
                </c:pt>
                <c:pt idx="154">
                  <c:v>9.0940139302513349E-4</c:v>
                </c:pt>
                <c:pt idx="155">
                  <c:v>9.0750939502262293E-4</c:v>
                </c:pt>
                <c:pt idx="156">
                  <c:v>9.0573564937995873E-4</c:v>
                </c:pt>
                <c:pt idx="157">
                  <c:v>9.0396537055937025E-4</c:v>
                </c:pt>
                <c:pt idx="158">
                  <c:v>9.0231243581118483E-4</c:v>
                </c:pt>
                <c:pt idx="159">
                  <c:v>9.0077621365078028E-4</c:v>
                </c:pt>
                <c:pt idx="160">
                  <c:v>8.9873198518872286E-4</c:v>
                </c:pt>
                <c:pt idx="161">
                  <c:v>8.9720185888533214E-4</c:v>
                </c:pt>
                <c:pt idx="162">
                  <c:v>8.9550477371944548E-4</c:v>
                </c:pt>
                <c:pt idx="163">
                  <c:v>8.9381089864282886E-4</c:v>
                </c:pt>
                <c:pt idx="164">
                  <c:v>8.9206392699104319E-4</c:v>
                </c:pt>
                <c:pt idx="165">
                  <c:v>8.9032036983102171E-4</c:v>
                </c:pt>
                <c:pt idx="166">
                  <c:v>8.8852414330203801E-4</c:v>
                </c:pt>
                <c:pt idx="167">
                  <c:v>8.8695541806761528E-4</c:v>
                </c:pt>
                <c:pt idx="168">
                  <c:v>8.8522184559259361E-4</c:v>
                </c:pt>
                <c:pt idx="169">
                  <c:v>8.8343590536594098E-4</c:v>
                </c:pt>
                <c:pt idx="170">
                  <c:v>8.8182050951856423E-4</c:v>
                </c:pt>
                <c:pt idx="171">
                  <c:v>8.8031917566295376E-4</c:v>
                </c:pt>
                <c:pt idx="172">
                  <c:v>8.7837680582241253E-4</c:v>
                </c:pt>
                <c:pt idx="173">
                  <c:v>8.7682599612184053E-4</c:v>
                </c:pt>
                <c:pt idx="174">
                  <c:v>8.7527792443838309E-4</c:v>
                </c:pt>
                <c:pt idx="175">
                  <c:v>8.7329156198982804E-4</c:v>
                </c:pt>
                <c:pt idx="176">
                  <c:v>8.7163970389271257E-4</c:v>
                </c:pt>
                <c:pt idx="177">
                  <c:v>8.7010078881749598E-4</c:v>
                </c:pt>
                <c:pt idx="178">
                  <c:v>8.6834535541091193E-4</c:v>
                </c:pt>
                <c:pt idx="179">
                  <c:v>8.6670285321707415E-4</c:v>
                </c:pt>
                <c:pt idx="180">
                  <c:v>8.6511805438617721E-4</c:v>
                </c:pt>
                <c:pt idx="181">
                  <c:v>8.6331818730505283E-4</c:v>
                </c:pt>
                <c:pt idx="182">
                  <c:v>8.6173957746333522E-4</c:v>
                </c:pt>
                <c:pt idx="183">
                  <c:v>8.6016385416920688E-4</c:v>
                </c:pt>
                <c:pt idx="184">
                  <c:v>8.5842846858612189E-4</c:v>
                </c:pt>
                <c:pt idx="185">
                  <c:v>8.5675065261634257E-4</c:v>
                </c:pt>
                <c:pt idx="186">
                  <c:v>8.5523802476205311E-4</c:v>
                </c:pt>
                <c:pt idx="187">
                  <c:v>8.5324329049984841E-4</c:v>
                </c:pt>
                <c:pt idx="188">
                  <c:v>8.5179061047565706E-4</c:v>
                </c:pt>
                <c:pt idx="189">
                  <c:v>8.5012576833509051E-4</c:v>
                </c:pt>
                <c:pt idx="190">
                  <c:v>8.4857128132864766E-4</c:v>
                </c:pt>
                <c:pt idx="191">
                  <c:v>8.4701963676028064E-4</c:v>
                </c:pt>
                <c:pt idx="192">
                  <c:v>8.4525742320625604E-4</c:v>
                </c:pt>
                <c:pt idx="193">
                  <c:v>8.4371183815235647E-4</c:v>
                </c:pt>
                <c:pt idx="194">
                  <c:v>8.4211593102105598E-4</c:v>
                </c:pt>
                <c:pt idx="195">
                  <c:v>8.4062914135837701E-4</c:v>
                </c:pt>
                <c:pt idx="196">
                  <c:v>8.3882728246622857E-4</c:v>
                </c:pt>
                <c:pt idx="197">
                  <c:v>8.3729345516700762E-4</c:v>
                </c:pt>
                <c:pt idx="198">
                  <c:v>8.3581517978007641E-4</c:v>
                </c:pt>
                <c:pt idx="199">
                  <c:v>8.3412891778931325E-4</c:v>
                </c:pt>
                <c:pt idx="200">
                  <c:v>8.3244605784193277E-4</c:v>
                </c:pt>
                <c:pt idx="201">
                  <c:v>8.3102878591854556E-4</c:v>
                </c:pt>
                <c:pt idx="202">
                  <c:v>8.2929984112579968E-4</c:v>
                </c:pt>
                <c:pt idx="203">
                  <c:v>8.2752226618880063E-4</c:v>
                </c:pt>
                <c:pt idx="204">
                  <c:v>8.2606124223036002E-4</c:v>
                </c:pt>
                <c:pt idx="205">
                  <c:v>8.2460279776868295E-4</c:v>
                </c:pt>
                <c:pt idx="206">
                  <c:v>8.2293915682389866E-4</c:v>
                </c:pt>
                <c:pt idx="207">
                  <c:v>8.215380707707724E-4</c:v>
                </c:pt>
                <c:pt idx="208">
                  <c:v>8.1967366595914117E-4</c:v>
                </c:pt>
                <c:pt idx="210">
                  <c:v>8.165757222962206E-4</c:v>
                </c:pt>
                <c:pt idx="211">
                  <c:v>8.1518547023889194E-4</c:v>
                </c:pt>
                <c:pt idx="212">
                  <c:v>8.1364352161797913E-4</c:v>
                </c:pt>
                <c:pt idx="213">
                  <c:v>8.1195074664593288E-4</c:v>
                </c:pt>
                <c:pt idx="214">
                  <c:v>8.1046606410536634E-4</c:v>
                </c:pt>
                <c:pt idx="215">
                  <c:v>8.0872885870461977E-4</c:v>
                </c:pt>
                <c:pt idx="216">
                  <c:v>8.073010152655646E-4</c:v>
                </c:pt>
                <c:pt idx="217">
                  <c:v>8.056722807677E-4</c:v>
                </c:pt>
                <c:pt idx="218">
                  <c:v>8.0409757784422043E-4</c:v>
                </c:pt>
                <c:pt idx="219">
                  <c:v>8.0267791111843559E-4</c:v>
                </c:pt>
                <c:pt idx="220">
                  <c:v>8.0105850376010026E-4</c:v>
                </c:pt>
                <c:pt idx="221">
                  <c:v>7.9949281855798914E-4</c:v>
                </c:pt>
                <c:pt idx="222">
                  <c:v>7.9808128172056503E-4</c:v>
                </c:pt>
                <c:pt idx="223">
                  <c:v>7.9657168620316117E-4</c:v>
                </c:pt>
                <c:pt idx="224">
                  <c:v>7.9491442896701433E-4</c:v>
                </c:pt>
                <c:pt idx="225">
                  <c:v>7.9351097546118945E-4</c:v>
                </c:pt>
                <c:pt idx="226">
                  <c:v>7.9176014254798673E-4</c:v>
                </c:pt>
                <c:pt idx="227">
                  <c:v>7.9021263118272435E-4</c:v>
                </c:pt>
                <c:pt idx="228">
                  <c:v>7.8876769760553584E-4</c:v>
                </c:pt>
                <c:pt idx="229">
                  <c:v>7.871763541839388E-4</c:v>
                </c:pt>
                <c:pt idx="230">
                  <c:v>7.8563780192662856E-4</c:v>
                </c:pt>
                <c:pt idx="231">
                  <c:v>7.843002228869624E-4</c:v>
                </c:pt>
                <c:pt idx="232">
                  <c:v>7.8261910304327099E-4</c:v>
                </c:pt>
                <c:pt idx="233">
                  <c:v>7.8123735743158428E-4</c:v>
                </c:pt>
                <c:pt idx="234">
                  <c:v>7.8030113394924141E-4</c:v>
                </c:pt>
                <c:pt idx="235">
                  <c:v>7.7813734276738233E-4</c:v>
                </c:pt>
                <c:pt idx="236">
                  <c:v>7.7666547182958284E-4</c:v>
                </c:pt>
                <c:pt idx="237">
                  <c:v>7.7514746330645213E-4</c:v>
                </c:pt>
                <c:pt idx="238">
                  <c:v>7.7368124781846109E-4</c:v>
                </c:pt>
                <c:pt idx="239">
                  <c:v>7.7207161384750011E-4</c:v>
                </c:pt>
                <c:pt idx="240">
                  <c:v>7.7070849025366855E-4</c:v>
                </c:pt>
                <c:pt idx="241">
                  <c:v>7.6920212477266136E-4</c:v>
                </c:pt>
                <c:pt idx="242">
                  <c:v>7.6765025500815211E-4</c:v>
                </c:pt>
                <c:pt idx="243">
                  <c:v>7.6610151614992699E-4</c:v>
                </c:pt>
                <c:pt idx="244">
                  <c:v>7.64748933004524E-4</c:v>
                </c:pt>
                <c:pt idx="245">
                  <c:v>7.6339873789925243E-4</c:v>
                </c:pt>
                <c:pt idx="246">
                  <c:v>7.6190665947847695E-4</c:v>
                </c:pt>
                <c:pt idx="247">
                  <c:v>7.6041749735544111E-4</c:v>
                </c:pt>
                <c:pt idx="248">
                  <c:v>7.5888335062788449E-4</c:v>
                </c:pt>
                <c:pt idx="249">
                  <c:v>7.5754351144502441E-4</c:v>
                </c:pt>
                <c:pt idx="250">
                  <c:v>7.5606287718390944E-4</c:v>
                </c:pt>
                <c:pt idx="251">
                  <c:v>7.545375159278985E-4</c:v>
                </c:pt>
                <c:pt idx="252">
                  <c:v>7.5315781564345616E-4</c:v>
                </c:pt>
                <c:pt idx="253">
                  <c:v>7.5168575331433516E-4</c:v>
                </c:pt>
                <c:pt idx="254">
                  <c:v>7.5021656816109407E-4</c:v>
                </c:pt>
                <c:pt idx="255">
                  <c:v>7.4856126168117664E-4</c:v>
                </c:pt>
                <c:pt idx="256">
                  <c:v>7.4723964656293516E-4</c:v>
                </c:pt>
                <c:pt idx="257">
                  <c:v>7.4592036480952326E-4</c:v>
                </c:pt>
                <c:pt idx="258">
                  <c:v>7.4455642131065884E-4</c:v>
                </c:pt>
                <c:pt idx="259">
                  <c:v>7.4310117058239014E-4</c:v>
                </c:pt>
                <c:pt idx="260">
                  <c:v>7.4164876417138386E-4</c:v>
                </c:pt>
                <c:pt idx="261">
                  <c:v>7.4029263145527211E-4</c:v>
                </c:pt>
                <c:pt idx="262">
                  <c:v>7.3884571439133614E-4</c:v>
                </c:pt>
                <c:pt idx="263">
                  <c:v>7.3740162535634586E-4</c:v>
                </c:pt>
                <c:pt idx="264">
                  <c:v>7.3600680729249597E-4</c:v>
                </c:pt>
                <c:pt idx="265">
                  <c:v>7.3442920268048035E-4</c:v>
                </c:pt>
                <c:pt idx="266">
                  <c:v>7.3317880828090447E-4</c:v>
                </c:pt>
                <c:pt idx="267">
                  <c:v>7.3156109456490336E-4</c:v>
                </c:pt>
                <c:pt idx="268">
                  <c:v>7.3026949392780531E-4</c:v>
                </c:pt>
                <c:pt idx="269">
                  <c:v>7.289801736637591E-4</c:v>
                </c:pt>
                <c:pt idx="270">
                  <c:v>7.2755536702956154E-4</c:v>
                </c:pt>
                <c:pt idx="271">
                  <c:v>7.2595006108904523E-4</c:v>
                </c:pt>
                <c:pt idx="272">
                  <c:v>7.247598414468477E-4</c:v>
                </c:pt>
                <c:pt idx="273">
                  <c:v>7.2338893570967277E-4</c:v>
                </c:pt>
                <c:pt idx="274">
                  <c:v>7.2192949432079204E-4</c:v>
                </c:pt>
                <c:pt idx="275">
                  <c:v>7.2056394227306233E-4</c:v>
                </c:pt>
                <c:pt idx="276">
                  <c:v>7.1920097320941846E-4</c:v>
                </c:pt>
                <c:pt idx="277">
                  <c:v>7.1779528022218695E-4</c:v>
                </c:pt>
                <c:pt idx="278">
                  <c:v>7.1643754816875366E-4</c:v>
                </c:pt>
                <c:pt idx="279">
                  <c:v>7.1490188957291792E-4</c:v>
                </c:pt>
                <c:pt idx="280">
                  <c:v>7.1363970143457239E-4</c:v>
                </c:pt>
                <c:pt idx="281">
                  <c:v>7.1237974174032505E-4</c:v>
                </c:pt>
                <c:pt idx="282">
                  <c:v>7.1098738098927979E-4</c:v>
                </c:pt>
                <c:pt idx="283">
                  <c:v>7.0959774163575256E-4</c:v>
                </c:pt>
                <c:pt idx="284">
                  <c:v>7.0825551548101321E-4</c:v>
                </c:pt>
                <c:pt idx="285">
                  <c:v>7.0691582818870925E-4</c:v>
                </c:pt>
                <c:pt idx="286">
                  <c:v>7.0553414676826633E-4</c:v>
                </c:pt>
                <c:pt idx="287">
                  <c:v>7.0415516587237165E-4</c:v>
                </c:pt>
                <c:pt idx="288">
                  <c:v>7.027345287261038E-4</c:v>
                </c:pt>
                <c:pt idx="289">
                  <c:v>7.0144955215608055E-4</c:v>
                </c:pt>
                <c:pt idx="290">
                  <c:v>7.001227385546678E-4</c:v>
                </c:pt>
                <c:pt idx="291">
                  <c:v>6.9862205017736322E-4</c:v>
                </c:pt>
                <c:pt idx="292">
                  <c:v>6.973886047524988E-4</c:v>
                </c:pt>
                <c:pt idx="293">
                  <c:v>6.9615733702531205E-4</c:v>
                </c:pt>
                <c:pt idx="294">
                  <c:v>6.9470899056225737E-4</c:v>
                </c:pt>
                <c:pt idx="295">
                  <c:v>6.9343868899122854E-4</c:v>
                </c:pt>
                <c:pt idx="296">
                  <c:v>6.9212702818615519E-4</c:v>
                </c:pt>
                <c:pt idx="297">
                  <c:v>6.9073065787768903E-4</c:v>
                </c:pt>
                <c:pt idx="298">
                  <c:v>6.8946763083790701E-4</c:v>
                </c:pt>
                <c:pt idx="299">
                  <c:v>6.8812005227545444E-4</c:v>
                </c:pt>
                <c:pt idx="300">
                  <c:v>6.867751075828178E-4</c:v>
                </c:pt>
                <c:pt idx="301">
                  <c:v>6.8547605114882082E-4</c:v>
                </c:pt>
                <c:pt idx="302">
                  <c:v>6.8417945192039253E-4</c:v>
                </c:pt>
                <c:pt idx="303">
                  <c:v>6.8271293741522566E-4</c:v>
                </c:pt>
                <c:pt idx="304">
                  <c:v>6.8150758017100936E-4</c:v>
                </c:pt>
                <c:pt idx="305">
                  <c:v>6.8030435103365414E-4</c:v>
                </c:pt>
                <c:pt idx="306">
                  <c:v>6.7893183304516694E-4</c:v>
                </c:pt>
                <c:pt idx="307">
                  <c:v>6.7764761240841898E-4</c:v>
                </c:pt>
                <c:pt idx="308">
                  <c:v>6.7636582091486848E-4</c:v>
                </c:pt>
                <c:pt idx="309">
                  <c:v>6.7504385010743145E-4</c:v>
                </c:pt>
                <c:pt idx="310">
                  <c:v>6.7376698371109599E-4</c:v>
                </c:pt>
                <c:pt idx="311">
                  <c:v>6.7236522009261467E-4</c:v>
                </c:pt>
                <c:pt idx="312">
                  <c:v>6.7117813216094899E-4</c:v>
                </c:pt>
                <c:pt idx="313">
                  <c:v>6.6986630079710681E-4</c:v>
                </c:pt>
                <c:pt idx="314">
                  <c:v>6.6851484163573522E-4</c:v>
                </c:pt>
                <c:pt idx="315">
                  <c:v>6.6716610905108865E-4</c:v>
                </c:pt>
                <c:pt idx="316">
                  <c:v>6.6598820035979457E-4</c:v>
                </c:pt>
                <c:pt idx="317">
                  <c:v>6.6468651282362921E-4</c:v>
                </c:pt>
                <c:pt idx="318">
                  <c:v>6.6347110848461507E-4</c:v>
                </c:pt>
                <c:pt idx="319">
                  <c:v>6.6217434065591512E-4</c:v>
                </c:pt>
                <c:pt idx="320">
                  <c:v>6.6079669538349336E-4</c:v>
                </c:pt>
                <c:pt idx="321">
                  <c:v>6.5967166320319605E-4</c:v>
                </c:pt>
                <c:pt idx="322">
                  <c:v>6.5838232146787803E-4</c:v>
                </c:pt>
                <c:pt idx="323">
                  <c:v>6.5709549977730842E-4</c:v>
                </c:pt>
                <c:pt idx="324">
                  <c:v>6.5585258324275233E-4</c:v>
                </c:pt>
                <c:pt idx="325">
                  <c:v>6.5444678638072024E-4</c:v>
                </c:pt>
                <c:pt idx="326">
                  <c:v>6.5333256516848586E-4</c:v>
                </c:pt>
                <c:pt idx="327">
                  <c:v>6.5189102725188763E-4</c:v>
                </c:pt>
                <c:pt idx="328">
                  <c:v>6.5074008733398804E-4</c:v>
                </c:pt>
                <c:pt idx="329">
                  <c:v>6.4959117944696373E-4</c:v>
                </c:pt>
                <c:pt idx="330">
                  <c:v>6.483624575672523E-4</c:v>
                </c:pt>
                <c:pt idx="331">
                  <c:v>6.4717690237848569E-4</c:v>
                </c:pt>
                <c:pt idx="332">
                  <c:v>6.4587121921050609E-4</c:v>
                </c:pt>
                <c:pt idx="333">
                  <c:v>6.4464953375105221E-4</c:v>
                </c:pt>
                <c:pt idx="334">
                  <c:v>6.4330834861593927E-4</c:v>
                </c:pt>
                <c:pt idx="335">
                  <c:v>6.4213203505586653E-4</c:v>
                </c:pt>
                <c:pt idx="336">
                  <c:v>6.4091742237930814E-4</c:v>
                </c:pt>
                <c:pt idx="337">
                  <c:v>6.3962436774866538E-4</c:v>
                </c:pt>
                <c:pt idx="338">
                  <c:v>6.3845479048644811E-4</c:v>
                </c:pt>
                <c:pt idx="339">
                  <c:v>6.5193216987624472E-4</c:v>
                </c:pt>
                <c:pt idx="340">
                  <c:v>6.359614836308115E-4</c:v>
                </c:pt>
                <c:pt idx="341">
                  <c:v>6.3483866796506584E-4</c:v>
                </c:pt>
                <c:pt idx="342">
                  <c:v>6.3359786282599648E-4</c:v>
                </c:pt>
                <c:pt idx="343">
                  <c:v>6.3243930525515388E-4</c:v>
                </c:pt>
                <c:pt idx="344">
                  <c:v>6.3116335527516293E-4</c:v>
                </c:pt>
                <c:pt idx="345">
                  <c:v>6.2996949019688566E-4</c:v>
                </c:pt>
                <c:pt idx="346">
                  <c:v>6.2869852308315233E-4</c:v>
                </c:pt>
                <c:pt idx="347">
                  <c:v>6.2750932031147651E-4</c:v>
                </c:pt>
                <c:pt idx="348">
                  <c:v>6.2632236695375678E-4</c:v>
                </c:pt>
                <c:pt idx="349">
                  <c:v>6.2509820709890512E-4</c:v>
                </c:pt>
                <c:pt idx="350">
                  <c:v>6.2391581443666986E-4</c:v>
                </c:pt>
                <c:pt idx="351">
                  <c:v>6.2257847291127605E-4</c:v>
                </c:pt>
                <c:pt idx="352">
                  <c:v>6.2147928549107292E-4</c:v>
                </c:pt>
                <c:pt idx="353">
                  <c:v>6.2038203873062184E-4</c:v>
                </c:pt>
                <c:pt idx="355">
                  <c:v>6.1999063454794539E-4</c:v>
                </c:pt>
                <c:pt idx="357">
                  <c:v>4.1100000000000003</c:v>
                </c:pt>
                <c:pt idx="358">
                  <c:v>1.407</c:v>
                </c:pt>
                <c:pt idx="359">
                  <c:v>0.72099999999999997</c:v>
                </c:pt>
                <c:pt idx="360">
                  <c:v>0.187</c:v>
                </c:pt>
                <c:pt idx="361">
                  <c:v>6.2E-2</c:v>
                </c:pt>
                <c:pt idx="362">
                  <c:v>1.0999999999999999E-2</c:v>
                </c:pt>
                <c:pt idx="363">
                  <c:v>1.0817562018926358E-3</c:v>
                </c:pt>
                <c:pt idx="364">
                  <c:v>1.0794374956574853E-3</c:v>
                </c:pt>
                <c:pt idx="365">
                  <c:v>1.0775317051945192E-3</c:v>
                </c:pt>
                <c:pt idx="366">
                  <c:v>1.075561397862187E-3</c:v>
                </c:pt>
                <c:pt idx="367">
                  <c:v>1.073391446480801E-3</c:v>
                </c:pt>
                <c:pt idx="368">
                  <c:v>1.0713610932409233E-3</c:v>
                </c:pt>
                <c:pt idx="369">
                  <c:v>9.2999999999999992E-3</c:v>
                </c:pt>
                <c:pt idx="370">
                  <c:v>1.0672445442053396E-3</c:v>
                </c:pt>
                <c:pt idx="371">
                  <c:v>8.8999999999999999E-3</c:v>
                </c:pt>
                <c:pt idx="372">
                  <c:v>9.4000000000000004E-3</c:v>
                </c:pt>
                <c:pt idx="373">
                  <c:v>1.0611328428882126E-3</c:v>
                </c:pt>
                <c:pt idx="374">
                  <c:v>1.0590588370799157E-3</c:v>
                </c:pt>
                <c:pt idx="375">
                  <c:v>1.0569221797109745E-3</c:v>
                </c:pt>
                <c:pt idx="376">
                  <c:v>1.0547898330607137E-3</c:v>
                </c:pt>
                <c:pt idx="377">
                  <c:v>1.052927559040803E-3</c:v>
                </c:pt>
                <c:pt idx="378">
                  <c:v>1.0510685729408326E-3</c:v>
                </c:pt>
                <c:pt idx="379">
                  <c:v>1.0490142379536466E-3</c:v>
                </c:pt>
                <c:pt idx="380">
                  <c:v>1.0469639182061393E-3</c:v>
                </c:pt>
                <c:pt idx="381">
                  <c:v>1.0448516624064347E-3</c:v>
                </c:pt>
                <c:pt idx="382">
                  <c:v>1.043006934627903E-3</c:v>
                </c:pt>
                <c:pt idx="383">
                  <c:v>1.0409683562774071E-3</c:v>
                </c:pt>
                <c:pt idx="384">
                  <c:v>8.6E-3</c:v>
                </c:pt>
                <c:pt idx="385">
                  <c:v>9.4999999999999998E-3</c:v>
                </c:pt>
                <c:pt idx="386">
                  <c:v>1.0349418106325467E-3</c:v>
                </c:pt>
                <c:pt idx="387">
                  <c:v>1.032918995731578E-3</c:v>
                </c:pt>
                <c:pt idx="388">
                  <c:v>1.0306399238216425E-3</c:v>
                </c:pt>
                <c:pt idx="389">
                  <c:v>1.0288202874411455E-3</c:v>
                </c:pt>
                <c:pt idx="390">
                  <c:v>1.0270038637021155E-3</c:v>
                </c:pt>
                <c:pt idx="391">
                  <c:v>1.0251259484322158E-3</c:v>
                </c:pt>
                <c:pt idx="392">
                  <c:v>1.023251467001161E-3</c:v>
                </c:pt>
                <c:pt idx="393">
                  <c:v>1.021315955088851E-3</c:v>
                </c:pt>
                <c:pt idx="394">
                  <c:v>1.0193197722007637E-3</c:v>
                </c:pt>
                <c:pt idx="395">
                  <c:v>1.0173274908928907E-3</c:v>
                </c:pt>
                <c:pt idx="396">
                  <c:v>1.015531358149998E-3</c:v>
                </c:pt>
                <c:pt idx="397">
                  <c:v>1.0136744207888692E-3</c:v>
                </c:pt>
                <c:pt idx="398">
                  <c:v>1.0116931734356011E-3</c:v>
                </c:pt>
                <c:pt idx="399">
                  <c:v>1.009652076568794E-3</c:v>
                </c:pt>
                <c:pt idx="400">
                  <c:v>1.0079331044780136E-3</c:v>
                </c:pt>
                <c:pt idx="401">
                  <c:v>1.0056456933443727E-3</c:v>
                </c:pt>
                <c:pt idx="402">
                  <c:v>1.0038701852865103E-3</c:v>
                </c:pt>
                <c:pt idx="403">
                  <c:v>6.4999999999999997E-3</c:v>
                </c:pt>
                <c:pt idx="404">
                  <c:v>9.9994985067168606E-4</c:v>
                </c:pt>
                <c:pt idx="405">
                  <c:v>7.7000000000000002E-3</c:v>
                </c:pt>
                <c:pt idx="406">
                  <c:v>9.9610768893986282E-4</c:v>
                </c:pt>
                <c:pt idx="407">
                  <c:v>9.9416077612268197E-4</c:v>
                </c:pt>
                <c:pt idx="408">
                  <c:v>9.9221766858635565E-4</c:v>
                </c:pt>
                <c:pt idx="409">
                  <c:v>9.9002840163864574E-4</c:v>
                </c:pt>
                <c:pt idx="410">
                  <c:v>9.8828046653957912E-4</c:v>
                </c:pt>
                <c:pt idx="411">
                  <c:v>9.8653561749047366E-4</c:v>
                </c:pt>
                <c:pt idx="412">
                  <c:v>9.8498031990477963E-4</c:v>
                </c:pt>
                <c:pt idx="413">
                  <c:v>9.8280702171952899E-4</c:v>
                </c:pt>
                <c:pt idx="414">
                  <c:v>9.8088610532801176E-4</c:v>
                </c:pt>
                <c:pt idx="415">
                  <c:v>9.7896894340680405E-4</c:v>
                </c:pt>
                <c:pt idx="416">
                  <c:v>7.4999999999999997E-3</c:v>
                </c:pt>
                <c:pt idx="417">
                  <c:v>8.8000000000000005E-3</c:v>
                </c:pt>
                <c:pt idx="418">
                  <c:v>9.7336276269280396E-4</c:v>
                </c:pt>
                <c:pt idx="419">
                  <c:v>7.0000000000000001E-3</c:v>
                </c:pt>
                <c:pt idx="420">
                  <c:v>9.6956156629580525E-4</c:v>
                </c:pt>
                <c:pt idx="421">
                  <c:v>9.6772761049725327E-4</c:v>
                </c:pt>
                <c:pt idx="422">
                  <c:v>9.6583616712287064E-4</c:v>
                </c:pt>
                <c:pt idx="423">
                  <c:v>9.6394842061318388E-4</c:v>
                </c:pt>
                <c:pt idx="424">
                  <c:v>9.6236799462278159E-4</c:v>
                </c:pt>
                <c:pt idx="425">
                  <c:v>9.6024458913539158E-4</c:v>
                </c:pt>
                <c:pt idx="426">
                  <c:v>9.5848874571502181E-4</c:v>
                </c:pt>
                <c:pt idx="427">
                  <c:v>9.5667573450030664E-4</c:v>
                </c:pt>
                <c:pt idx="428">
                  <c:v>9.5504695670080829E-4</c:v>
                </c:pt>
                <c:pt idx="429">
                  <c:v>9.5305999368509203E-4</c:v>
                </c:pt>
                <c:pt idx="430">
                  <c:v>9.5119721846726151E-4</c:v>
                </c:pt>
                <c:pt idx="431">
                  <c:v>1.1000000000000001E-3</c:v>
                </c:pt>
                <c:pt idx="432">
                  <c:v>9.4748258341211488E-4</c:v>
                </c:pt>
                <c:pt idx="433">
                  <c:v>9.4575007580017698E-4</c:v>
                </c:pt>
                <c:pt idx="434">
                  <c:v>9.4384201951672588E-4</c:v>
                </c:pt>
                <c:pt idx="435">
                  <c:v>9.4205671303925994E-4</c:v>
                </c:pt>
                <c:pt idx="436">
                  <c:v>9.4039347389247689E-4</c:v>
                </c:pt>
                <c:pt idx="437">
                  <c:v>9.3843699726089838E-4</c:v>
                </c:pt>
                <c:pt idx="438">
                  <c:v>1.4999999999999999E-2</c:v>
                </c:pt>
                <c:pt idx="439">
                  <c:v>9.3660280298816037E-4</c:v>
                </c:pt>
                <c:pt idx="453">
                  <c:v>6.1999063454794539E-4</c:v>
                </c:pt>
              </c:numCache>
            </c:numRef>
          </c:val>
          <c:smooth val="0"/>
        </c:ser>
        <c:ser>
          <c:idx val="3"/>
          <c:order val="3"/>
          <c:tx>
            <c:strRef>
              <c:f>浮遊塵!$Y$234</c:f>
              <c:strCache>
                <c:ptCount val="1"/>
                <c:pt idx="0">
                  <c:v>前網MS</c:v>
                </c:pt>
              </c:strCache>
            </c:strRef>
          </c:tx>
          <c:spPr>
            <a:ln w="12700">
              <a:noFill/>
              <a:prstDash val="solid"/>
            </a:ln>
          </c:spPr>
          <c:marker>
            <c:symbol val="square"/>
            <c:size val="5"/>
            <c:spPr>
              <a:noFill/>
              <a:ln>
                <a:solidFill>
                  <a:srgbClr val="0000FF"/>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浮遊塵!$Y$235:$Y$722</c:f>
              <c:numCache>
                <c:formatCode>.0000</c:formatCode>
                <c:ptCount val="488"/>
                <c:pt idx="24">
                  <c:v>1.0503391552706854E-3</c:v>
                </c:pt>
                <c:pt idx="25">
                  <c:v>1.0484185705407058E-3</c:v>
                </c:pt>
                <c:pt idx="26">
                  <c:v>1.0470299949603844E-3</c:v>
                </c:pt>
                <c:pt idx="27">
                  <c:v>1.0443901748087012E-3</c:v>
                </c:pt>
                <c:pt idx="28">
                  <c:v>1.042480468013698E-3</c:v>
                </c:pt>
                <c:pt idx="29">
                  <c:v>1.0406399266745642E-3</c:v>
                </c:pt>
                <c:pt idx="30">
                  <c:v>1.0388681965587956E-3</c:v>
                </c:pt>
                <c:pt idx="31">
                  <c:v>1.0365759981050091E-3</c:v>
                </c:pt>
                <c:pt idx="32">
                  <c:v>1.034680579826605E-3</c:v>
                </c:pt>
                <c:pt idx="33">
                  <c:v>1.0324627785256871E-3</c:v>
                </c:pt>
                <c:pt idx="34">
                  <c:v>1.0306399238216425E-3</c:v>
                </c:pt>
                <c:pt idx="35">
                  <c:v>1.0286255170462847E-3</c:v>
                </c:pt>
                <c:pt idx="36">
                  <c:v>1.026550259077674E-3</c:v>
                </c:pt>
                <c:pt idx="37">
                  <c:v>1.0247378431653346E-3</c:v>
                </c:pt>
                <c:pt idx="38">
                  <c:v>1.0229286271464346E-3</c:v>
                </c:pt>
                <c:pt idx="39">
                  <c:v>1.0206715983671864E-3</c:v>
                </c:pt>
                <c:pt idx="40">
                  <c:v>1.0188695614675848E-3</c:v>
                </c:pt>
                <c:pt idx="41">
                  <c:v>1.0170707061368568E-3</c:v>
                </c:pt>
                <c:pt idx="42">
                  <c:v>1.014762558059785E-3</c:v>
                </c:pt>
                <c:pt idx="43">
                  <c:v>1.0130348851746845E-3</c:v>
                </c:pt>
                <c:pt idx="44">
                  <c:v>1.0112463312004296E-3</c:v>
                </c:pt>
                <c:pt idx="45">
                  <c:v>1.0090150786849971E-3</c:v>
                </c:pt>
                <c:pt idx="46">
                  <c:v>1.0072336218413329E-3</c:v>
                </c:pt>
                <c:pt idx="47">
                  <c:v>1.0050112231210389E-3</c:v>
                </c:pt>
                <c:pt idx="48">
                  <c:v>1.0031102131962185E-3</c:v>
                </c:pt>
                <c:pt idx="49">
                  <c:v>1.0012127990906797E-3</c:v>
                </c:pt>
                <c:pt idx="50">
                  <c:v>9.9969745222502123E-4</c:v>
                </c:pt>
                <c:pt idx="51">
                  <c:v>9.974916815971061E-4</c:v>
                </c:pt>
                <c:pt idx="52">
                  <c:v>9.9573056977606661E-4</c:v>
                </c:pt>
                <c:pt idx="53">
                  <c:v>9.9397256726902307E-4</c:v>
                </c:pt>
                <c:pt idx="55">
                  <c:v>1.0998611651308796E-3</c:v>
                </c:pt>
                <c:pt idx="56">
                  <c:v>4.5925925925925926</c:v>
                </c:pt>
                <c:pt idx="57">
                  <c:v>4.4444444444444439E-2</c:v>
                </c:pt>
                <c:pt idx="58">
                  <c:v>1.0935626809005455E-3</c:v>
                </c:pt>
                <c:pt idx="59">
                  <c:v>1.0916319518529632E-3</c:v>
                </c:pt>
                <c:pt idx="60">
                  <c:v>1.0892233334349292E-3</c:v>
                </c:pt>
                <c:pt idx="61">
                  <c:v>1.0873002656804265E-3</c:v>
                </c:pt>
                <c:pt idx="62">
                  <c:v>1.085312096167094E-3</c:v>
                </c:pt>
                <c:pt idx="63">
                  <c:v>1.0833959338598387E-3</c:v>
                </c:pt>
                <c:pt idx="64">
                  <c:v>1.0810737129170955E-3</c:v>
                </c:pt>
                <c:pt idx="65">
                  <c:v>1.0791650336465226E-3</c:v>
                </c:pt>
                <c:pt idx="66">
                  <c:v>1.0772597242262329E-3</c:v>
                </c:pt>
                <c:pt idx="67">
                  <c:v>1.0748149827289346E-3</c:v>
                </c:pt>
                <c:pt idx="68">
                  <c:v>1.0729173534991014E-3</c:v>
                </c:pt>
                <c:pt idx="69">
                  <c:v>1.0708878970208146E-3</c:v>
                </c:pt>
                <c:pt idx="70">
                  <c:v>1.0687273744545821E-3</c:v>
                </c:pt>
                <c:pt idx="71">
                  <c:v>1.0667058434517182E-3</c:v>
                </c:pt>
                <c:pt idx="72">
                  <c:v>1.0644865755458672E-3</c:v>
                </c:pt>
                <c:pt idx="73">
                  <c:v>1.0626742455791005E-3</c:v>
                </c:pt>
                <c:pt idx="74">
                  <c:v>1.060597227067771E-3</c:v>
                </c:pt>
                <c:pt idx="75">
                  <c:v>1.0586578850669103E-3</c:v>
                </c:pt>
                <c:pt idx="76">
                  <c:v>1.0565220366209895E-3</c:v>
                </c:pt>
                <c:pt idx="77">
                  <c:v>1.0544570427276883E-3</c:v>
                </c:pt>
                <c:pt idx="78">
                  <c:v>1.0523296695056417E-3</c:v>
                </c:pt>
                <c:pt idx="79">
                  <c:v>1.0503391552706854E-3</c:v>
                </c:pt>
                <c:pt idx="80">
                  <c:v>1.0483524061551915E-3</c:v>
                </c:pt>
                <c:pt idx="81">
                  <c:v>1.0463033799714483E-3</c:v>
                </c:pt>
                <c:pt idx="82">
                  <c:v>1.0443242646502066E-3</c:v>
                </c:pt>
                <c:pt idx="83">
                  <c:v>1.0421515613336667E-3</c:v>
                </c:pt>
                <c:pt idx="84">
                  <c:v>1.0401802993062538E-3</c:v>
                </c:pt>
                <c:pt idx="85">
                  <c:v>1.038212765982155E-3</c:v>
                </c:pt>
                <c:pt idx="86">
                  <c:v>1.0361181656830061E-3</c:v>
                </c:pt>
                <c:pt idx="87">
                  <c:v>1.0342888572454092E-3</c:v>
                </c:pt>
                <c:pt idx="88">
                  <c:v>1.032006762820727E-3</c:v>
                </c:pt>
                <c:pt idx="89">
                  <c:v>1.0302497310035747E-3</c:v>
                </c:pt>
                <c:pt idx="90">
                  <c:v>1.0284307835242454E-3</c:v>
                </c:pt>
                <c:pt idx="91">
                  <c:v>1.0264854747739618E-3</c:v>
                </c:pt>
                <c:pt idx="92">
                  <c:v>1.0243498848322994E-3</c:v>
                </c:pt>
                <c:pt idx="93">
                  <c:v>1.0225413537694938E-3</c:v>
                </c:pt>
                <c:pt idx="94">
                  <c:v>1.0206071850584037E-3</c:v>
                </c:pt>
                <c:pt idx="95">
                  <c:v>1.018483824823541E-3</c:v>
                </c:pt>
                <c:pt idx="96">
                  <c:v>1.0165573310544009E-3</c:v>
                </c:pt>
                <c:pt idx="97">
                  <c:v>1.0144423964891542E-3</c:v>
                </c:pt>
                <c:pt idx="98">
                  <c:v>1.0126513574968687E-3</c:v>
                </c:pt>
                <c:pt idx="99">
                  <c:v>1.0108634806562078E-3</c:v>
                </c:pt>
                <c:pt idx="100">
                  <c:v>1.0086330728768336E-3</c:v>
                </c:pt>
                <c:pt idx="101">
                  <c:v>1.0068522904798411E-3</c:v>
                </c:pt>
                <c:pt idx="102">
                  <c:v>1.0050746521260397E-3</c:v>
                </c:pt>
                <c:pt idx="103">
                  <c:v>1.0031102131962185E-3</c:v>
                </c:pt>
                <c:pt idx="104">
                  <c:v>1.0010864325016586E-3</c:v>
                </c:pt>
                <c:pt idx="105">
                  <c:v>9.9931897400281863E-4</c:v>
                </c:pt>
                <c:pt idx="106">
                  <c:v>9.9711403846370369E-4</c:v>
                </c:pt>
                <c:pt idx="107">
                  <c:v>9.9529077786572281E-4</c:v>
                </c:pt>
                <c:pt idx="108">
                  <c:v>9.93533551829046E-4</c:v>
                </c:pt>
                <c:pt idx="109">
                  <c:v>9.9140394773024202E-4</c:v>
                </c:pt>
                <c:pt idx="110">
                  <c:v>9.8965358404903576E-4</c:v>
                </c:pt>
                <c:pt idx="111">
                  <c:v>9.8784396517311739E-4</c:v>
                </c:pt>
                <c:pt idx="112">
                  <c:v>9.8553994436722386E-4</c:v>
                </c:pt>
                <c:pt idx="113">
                  <c:v>9.8398621648461697E-4</c:v>
                </c:pt>
                <c:pt idx="114">
                  <c:v>9.8224894910729321E-4</c:v>
                </c:pt>
                <c:pt idx="115">
                  <c:v>9.8039099473032744E-4</c:v>
                </c:pt>
                <c:pt idx="116">
                  <c:v>9.78289561238761E-4</c:v>
                </c:pt>
                <c:pt idx="117">
                  <c:v>9.7662398505514534E-4</c:v>
                </c:pt>
                <c:pt idx="118">
                  <c:v>9.7446912460615921E-4</c:v>
                </c:pt>
                <c:pt idx="119">
                  <c:v>9.7262588600872881E-4</c:v>
                </c:pt>
                <c:pt idx="120">
                  <c:v>9.7072486885484296E-4</c:v>
                </c:pt>
                <c:pt idx="121">
                  <c:v>9.6888871263339077E-4</c:v>
                </c:pt>
                <c:pt idx="122">
                  <c:v>9.6717810050842728E-4</c:v>
                </c:pt>
                <c:pt idx="123">
                  <c:v>9.6540957890120548E-4</c:v>
                </c:pt>
                <c:pt idx="124">
                  <c:v>9.6334025754565822E-4</c:v>
                </c:pt>
                <c:pt idx="125">
                  <c:v>9.6151806954572114E-4</c:v>
                </c:pt>
                <c:pt idx="126">
                  <c:v>9.5975989751842668E-4</c:v>
                </c:pt>
                <c:pt idx="127">
                  <c:v>9.5782357633810301E-4</c:v>
                </c:pt>
                <c:pt idx="128">
                  <c:v>9.5595149060071123E-4</c:v>
                </c:pt>
                <c:pt idx="129">
                  <c:v>9.5426371966337209E-4</c:v>
                </c:pt>
                <c:pt idx="130">
                  <c:v>9.5191786045543828E-4</c:v>
                </c:pt>
                <c:pt idx="131">
                  <c:v>9.5047712203547832E-4</c:v>
                </c:pt>
                <c:pt idx="132">
                  <c:v>9.4849966650251399E-4</c:v>
                </c:pt>
                <c:pt idx="133">
                  <c:v>9.4664580453727727E-4</c:v>
                </c:pt>
                <c:pt idx="134">
                  <c:v>9.4479556598310501E-4</c:v>
                </c:pt>
                <c:pt idx="135">
                  <c:v>9.4336560723617231E-4</c:v>
                </c:pt>
                <c:pt idx="136">
                  <c:v>9.4128412934183989E-4</c:v>
                </c:pt>
                <c:pt idx="137">
                  <c:v>9.3962225422275481E-4</c:v>
                </c:pt>
                <c:pt idx="138">
                  <c:v>9.3772656085500811E-4</c:v>
                </c:pt>
                <c:pt idx="139">
                  <c:v>9.3607096676666412E-4</c:v>
                </c:pt>
                <c:pt idx="140">
                  <c:v>9.3400558404557938E-4</c:v>
                </c:pt>
                <c:pt idx="141">
                  <c:v>9.322977196348965E-4</c:v>
                </c:pt>
                <c:pt idx="142">
                  <c:v>9.305929781186534E-4</c:v>
                </c:pt>
                <c:pt idx="143">
                  <c:v>9.2865689129356731E-4</c:v>
                </c:pt>
                <c:pt idx="144">
                  <c:v>9.2701731007287171E-4</c:v>
                </c:pt>
                <c:pt idx="145">
                  <c:v>9.2520543581191674E-4</c:v>
                </c:pt>
                <c:pt idx="146">
                  <c:v>9.2333882845923915E-4</c:v>
                </c:pt>
                <c:pt idx="147">
                  <c:v>9.2170863649310597E-4</c:v>
                </c:pt>
                <c:pt idx="148">
                  <c:v>9.1967494336590329E-4</c:v>
                </c:pt>
                <c:pt idx="149">
                  <c:v>9.1805122013677092E-4</c:v>
                </c:pt>
                <c:pt idx="150">
                  <c:v>9.1637252888177414E-4</c:v>
                </c:pt>
                <c:pt idx="151">
                  <c:v>9.1469690717700235E-4</c:v>
                </c:pt>
                <c:pt idx="152">
                  <c:v>9.1279389192482139E-4</c:v>
                </c:pt>
                <c:pt idx="153">
                  <c:v>9.111823174697165E-4</c:v>
                </c:pt>
                <c:pt idx="154">
                  <c:v>9.0940139302513349E-4</c:v>
                </c:pt>
                <c:pt idx="155">
                  <c:v>9.0750939502262293E-4</c:v>
                </c:pt>
                <c:pt idx="156">
                  <c:v>9.0573564937995873E-4</c:v>
                </c:pt>
                <c:pt idx="157">
                  <c:v>9.0396537055937025E-4</c:v>
                </c:pt>
                <c:pt idx="158">
                  <c:v>9.0231243581118483E-4</c:v>
                </c:pt>
                <c:pt idx="159">
                  <c:v>9.0077621365078028E-4</c:v>
                </c:pt>
                <c:pt idx="160">
                  <c:v>8.9873198518872286E-4</c:v>
                </c:pt>
                <c:pt idx="161">
                  <c:v>8.9720185888533214E-4</c:v>
                </c:pt>
                <c:pt idx="162">
                  <c:v>8.9550477371944548E-4</c:v>
                </c:pt>
                <c:pt idx="163">
                  <c:v>8.9381089864282886E-4</c:v>
                </c:pt>
                <c:pt idx="164">
                  <c:v>8.9206392699104319E-4</c:v>
                </c:pt>
                <c:pt idx="165">
                  <c:v>8.9032036983102171E-4</c:v>
                </c:pt>
                <c:pt idx="166">
                  <c:v>8.8852414330203801E-4</c:v>
                </c:pt>
                <c:pt idx="167">
                  <c:v>8.8695541806761528E-4</c:v>
                </c:pt>
                <c:pt idx="168">
                  <c:v>8.8522184559259361E-4</c:v>
                </c:pt>
                <c:pt idx="169">
                  <c:v>8.8343590536594098E-4</c:v>
                </c:pt>
                <c:pt idx="170">
                  <c:v>8.8182050951856423E-4</c:v>
                </c:pt>
                <c:pt idx="171">
                  <c:v>8.8031917566295376E-4</c:v>
                </c:pt>
                <c:pt idx="172">
                  <c:v>8.7837680582241253E-4</c:v>
                </c:pt>
                <c:pt idx="173">
                  <c:v>8.7682599612184053E-4</c:v>
                </c:pt>
                <c:pt idx="174">
                  <c:v>8.7527792443838309E-4</c:v>
                </c:pt>
                <c:pt idx="175">
                  <c:v>8.7329156198982804E-4</c:v>
                </c:pt>
                <c:pt idx="176">
                  <c:v>8.7163970389271257E-4</c:v>
                </c:pt>
                <c:pt idx="177">
                  <c:v>8.7010078881749598E-4</c:v>
                </c:pt>
                <c:pt idx="178">
                  <c:v>8.6834535541091193E-4</c:v>
                </c:pt>
                <c:pt idx="179">
                  <c:v>8.6670285321707415E-4</c:v>
                </c:pt>
                <c:pt idx="180">
                  <c:v>8.6511805438617721E-4</c:v>
                </c:pt>
                <c:pt idx="181">
                  <c:v>8.6331818730505283E-4</c:v>
                </c:pt>
                <c:pt idx="182">
                  <c:v>8.6173957746333522E-4</c:v>
                </c:pt>
                <c:pt idx="183">
                  <c:v>8.6016385416920688E-4</c:v>
                </c:pt>
                <c:pt idx="184">
                  <c:v>8.5842846858612189E-4</c:v>
                </c:pt>
                <c:pt idx="185">
                  <c:v>8.5675065261634257E-4</c:v>
                </c:pt>
                <c:pt idx="186">
                  <c:v>8.5523802476205311E-4</c:v>
                </c:pt>
                <c:pt idx="187">
                  <c:v>8.5324329049984841E-4</c:v>
                </c:pt>
                <c:pt idx="188">
                  <c:v>8.5179061047565706E-4</c:v>
                </c:pt>
                <c:pt idx="189">
                  <c:v>8.5012576833509051E-4</c:v>
                </c:pt>
                <c:pt idx="190">
                  <c:v>8.4857128132864766E-4</c:v>
                </c:pt>
                <c:pt idx="191">
                  <c:v>8.4701963676028064E-4</c:v>
                </c:pt>
                <c:pt idx="192">
                  <c:v>8.4525742320625604E-4</c:v>
                </c:pt>
                <c:pt idx="193">
                  <c:v>8.4371183815235647E-4</c:v>
                </c:pt>
                <c:pt idx="194">
                  <c:v>8.4211593102105598E-4</c:v>
                </c:pt>
                <c:pt idx="195">
                  <c:v>8.4062914135837701E-4</c:v>
                </c:pt>
                <c:pt idx="196">
                  <c:v>8.3882728246622857E-4</c:v>
                </c:pt>
                <c:pt idx="197">
                  <c:v>8.3729345516700762E-4</c:v>
                </c:pt>
                <c:pt idx="198">
                  <c:v>8.3581517978007641E-4</c:v>
                </c:pt>
                <c:pt idx="199">
                  <c:v>8.3412891778931325E-4</c:v>
                </c:pt>
                <c:pt idx="200">
                  <c:v>8.3244605784193277E-4</c:v>
                </c:pt>
                <c:pt idx="201">
                  <c:v>8.3102878591854556E-4</c:v>
                </c:pt>
                <c:pt idx="202">
                  <c:v>8.2929984112579968E-4</c:v>
                </c:pt>
                <c:pt idx="203">
                  <c:v>8.2752226618880063E-4</c:v>
                </c:pt>
                <c:pt idx="204">
                  <c:v>8.2606124223036002E-4</c:v>
                </c:pt>
                <c:pt idx="205">
                  <c:v>8.2460279776868295E-4</c:v>
                </c:pt>
                <c:pt idx="206">
                  <c:v>8.2293915682389866E-4</c:v>
                </c:pt>
                <c:pt idx="207">
                  <c:v>8.215380707707724E-4</c:v>
                </c:pt>
                <c:pt idx="208">
                  <c:v>8.1967366595914117E-4</c:v>
                </c:pt>
                <c:pt idx="209">
                  <c:v>8.1822649902116328E-4</c:v>
                </c:pt>
                <c:pt idx="210">
                  <c:v>8.165757222962206E-4</c:v>
                </c:pt>
                <c:pt idx="211">
                  <c:v>8.1518547023889194E-4</c:v>
                </c:pt>
                <c:pt idx="212">
                  <c:v>8.1364352161797913E-4</c:v>
                </c:pt>
                <c:pt idx="213">
                  <c:v>8.1195074664593288E-4</c:v>
                </c:pt>
                <c:pt idx="214">
                  <c:v>8.1046606410536634E-4</c:v>
                </c:pt>
                <c:pt idx="215">
                  <c:v>8.0872885870461977E-4</c:v>
                </c:pt>
                <c:pt idx="216">
                  <c:v>8.073010152655646E-4</c:v>
                </c:pt>
                <c:pt idx="217">
                  <c:v>8.056722807677E-4</c:v>
                </c:pt>
                <c:pt idx="218">
                  <c:v>8.0409757784422043E-4</c:v>
                </c:pt>
                <c:pt idx="219">
                  <c:v>8.0267791111843559E-4</c:v>
                </c:pt>
                <c:pt idx="220">
                  <c:v>8.0105850376010026E-4</c:v>
                </c:pt>
                <c:pt idx="221">
                  <c:v>7.9949281855798914E-4</c:v>
                </c:pt>
                <c:pt idx="222">
                  <c:v>7.9808128172056503E-4</c:v>
                </c:pt>
                <c:pt idx="223">
                  <c:v>7.9657168620316117E-4</c:v>
                </c:pt>
                <c:pt idx="224">
                  <c:v>7.9491442896701433E-4</c:v>
                </c:pt>
                <c:pt idx="225">
                  <c:v>7.9351097546118945E-4</c:v>
                </c:pt>
                <c:pt idx="226">
                  <c:v>7.9176014254798673E-4</c:v>
                </c:pt>
                <c:pt idx="227">
                  <c:v>7.9021263118272435E-4</c:v>
                </c:pt>
                <c:pt idx="228">
                  <c:v>7.8876769760553584E-4</c:v>
                </c:pt>
                <c:pt idx="229">
                  <c:v>7.871763541839388E-4</c:v>
                </c:pt>
                <c:pt idx="230">
                  <c:v>7.8563780192662856E-4</c:v>
                </c:pt>
                <c:pt idx="231">
                  <c:v>7.843002228869624E-4</c:v>
                </c:pt>
                <c:pt idx="232">
                  <c:v>7.8261910304327099E-4</c:v>
                </c:pt>
                <c:pt idx="233">
                  <c:v>7.8123735743158428E-4</c:v>
                </c:pt>
                <c:pt idx="234">
                  <c:v>7.8030113394924141E-4</c:v>
                </c:pt>
                <c:pt idx="235">
                  <c:v>7.7813734276738233E-4</c:v>
                </c:pt>
                <c:pt idx="236">
                  <c:v>7.7666547182958284E-4</c:v>
                </c:pt>
                <c:pt idx="237">
                  <c:v>7.7514746330645213E-4</c:v>
                </c:pt>
                <c:pt idx="238">
                  <c:v>7.7368124781846109E-4</c:v>
                </c:pt>
                <c:pt idx="239">
                  <c:v>7.7207161384750011E-4</c:v>
                </c:pt>
                <c:pt idx="240">
                  <c:v>7.7070849025366855E-4</c:v>
                </c:pt>
                <c:pt idx="241">
                  <c:v>7.6920212477266136E-4</c:v>
                </c:pt>
                <c:pt idx="242">
                  <c:v>7.6765025500815211E-4</c:v>
                </c:pt>
                <c:pt idx="243">
                  <c:v>7.6610151614992699E-4</c:v>
                </c:pt>
                <c:pt idx="244">
                  <c:v>7.64748933004524E-4</c:v>
                </c:pt>
                <c:pt idx="245">
                  <c:v>7.6339873789925243E-4</c:v>
                </c:pt>
                <c:pt idx="246">
                  <c:v>7.6190665947847695E-4</c:v>
                </c:pt>
                <c:pt idx="247">
                  <c:v>7.6041749735544111E-4</c:v>
                </c:pt>
                <c:pt idx="248">
                  <c:v>7.5888335062788449E-4</c:v>
                </c:pt>
                <c:pt idx="249">
                  <c:v>7.5754351144502441E-4</c:v>
                </c:pt>
                <c:pt idx="250">
                  <c:v>7.5606287718390944E-4</c:v>
                </c:pt>
                <c:pt idx="251">
                  <c:v>7.545375159278985E-4</c:v>
                </c:pt>
                <c:pt idx="252">
                  <c:v>7.5315781564345616E-4</c:v>
                </c:pt>
                <c:pt idx="253">
                  <c:v>7.5168575331433516E-4</c:v>
                </c:pt>
                <c:pt idx="254">
                  <c:v>7.5021656816109407E-4</c:v>
                </c:pt>
                <c:pt idx="255">
                  <c:v>7.4856126168117664E-4</c:v>
                </c:pt>
                <c:pt idx="256">
                  <c:v>7.4723964656293516E-4</c:v>
                </c:pt>
                <c:pt idx="257">
                  <c:v>7.4592036480952326E-4</c:v>
                </c:pt>
                <c:pt idx="258">
                  <c:v>7.4455642131065884E-4</c:v>
                </c:pt>
                <c:pt idx="259">
                  <c:v>7.4310117058239014E-4</c:v>
                </c:pt>
                <c:pt idx="260">
                  <c:v>7.4164876417138386E-4</c:v>
                </c:pt>
                <c:pt idx="261">
                  <c:v>7.4029263145527211E-4</c:v>
                </c:pt>
                <c:pt idx="262">
                  <c:v>7.3884571439133614E-4</c:v>
                </c:pt>
                <c:pt idx="263">
                  <c:v>7.3740162535634586E-4</c:v>
                </c:pt>
                <c:pt idx="264">
                  <c:v>7.3600680729249597E-4</c:v>
                </c:pt>
                <c:pt idx="265">
                  <c:v>7.3442920268048035E-4</c:v>
                </c:pt>
                <c:pt idx="266">
                  <c:v>7.3317880828090447E-4</c:v>
                </c:pt>
                <c:pt idx="267">
                  <c:v>7.3156109456490336E-4</c:v>
                </c:pt>
                <c:pt idx="268">
                  <c:v>7.3026949392780531E-4</c:v>
                </c:pt>
                <c:pt idx="269">
                  <c:v>7.289801736637591E-4</c:v>
                </c:pt>
                <c:pt idx="270">
                  <c:v>7.2755536702956154E-4</c:v>
                </c:pt>
                <c:pt idx="271">
                  <c:v>7.2595006108904523E-4</c:v>
                </c:pt>
                <c:pt idx="272">
                  <c:v>7.247598414468477E-4</c:v>
                </c:pt>
                <c:pt idx="273">
                  <c:v>7.2338893570967277E-4</c:v>
                </c:pt>
                <c:pt idx="274">
                  <c:v>7.2192949432079204E-4</c:v>
                </c:pt>
                <c:pt idx="275">
                  <c:v>7.2056394227306233E-4</c:v>
                </c:pt>
                <c:pt idx="276">
                  <c:v>7.1920097320941846E-4</c:v>
                </c:pt>
                <c:pt idx="277">
                  <c:v>7.1779528022218695E-4</c:v>
                </c:pt>
                <c:pt idx="278">
                  <c:v>7.1643754816875366E-4</c:v>
                </c:pt>
                <c:pt idx="279">
                  <c:v>7.1490188957291792E-4</c:v>
                </c:pt>
                <c:pt idx="280">
                  <c:v>7.1363970143457239E-4</c:v>
                </c:pt>
                <c:pt idx="281">
                  <c:v>7.1237974174032505E-4</c:v>
                </c:pt>
                <c:pt idx="282">
                  <c:v>7.1098738098927979E-4</c:v>
                </c:pt>
                <c:pt idx="283">
                  <c:v>7.0959774163575256E-4</c:v>
                </c:pt>
                <c:pt idx="284">
                  <c:v>7.0825551548101321E-4</c:v>
                </c:pt>
                <c:pt idx="285">
                  <c:v>7.0691582818870925E-4</c:v>
                </c:pt>
                <c:pt idx="286">
                  <c:v>7.0553414676826633E-4</c:v>
                </c:pt>
                <c:pt idx="287">
                  <c:v>7.0415516587237165E-4</c:v>
                </c:pt>
                <c:pt idx="288">
                  <c:v>7.027345287261038E-4</c:v>
                </c:pt>
                <c:pt idx="289">
                  <c:v>7.0144955215608055E-4</c:v>
                </c:pt>
                <c:pt idx="290">
                  <c:v>7.001227385546678E-4</c:v>
                </c:pt>
                <c:pt idx="291">
                  <c:v>6.9862205017736322E-4</c:v>
                </c:pt>
                <c:pt idx="292">
                  <c:v>6.973886047524988E-4</c:v>
                </c:pt>
                <c:pt idx="293">
                  <c:v>6.9615733702531205E-4</c:v>
                </c:pt>
                <c:pt idx="294">
                  <c:v>6.9470899056225737E-4</c:v>
                </c:pt>
                <c:pt idx="295">
                  <c:v>6.9343868899122854E-4</c:v>
                </c:pt>
                <c:pt idx="296">
                  <c:v>6.9212702818615519E-4</c:v>
                </c:pt>
                <c:pt idx="297">
                  <c:v>6.9073065787768903E-4</c:v>
                </c:pt>
                <c:pt idx="298">
                  <c:v>6.8946763083790701E-4</c:v>
                </c:pt>
                <c:pt idx="299">
                  <c:v>6.8812005227545444E-4</c:v>
                </c:pt>
                <c:pt idx="300">
                  <c:v>6.867751075828178E-4</c:v>
                </c:pt>
                <c:pt idx="301">
                  <c:v>6.8547605114882082E-4</c:v>
                </c:pt>
                <c:pt idx="302">
                  <c:v>6.8417945192039253E-4</c:v>
                </c:pt>
                <c:pt idx="303">
                  <c:v>6.8271293741522566E-4</c:v>
                </c:pt>
                <c:pt idx="304">
                  <c:v>6.8150758017100936E-4</c:v>
                </c:pt>
                <c:pt idx="305">
                  <c:v>6.8030435103365414E-4</c:v>
                </c:pt>
                <c:pt idx="306">
                  <c:v>6.7893183304516694E-4</c:v>
                </c:pt>
                <c:pt idx="307">
                  <c:v>6.7764761240841898E-4</c:v>
                </c:pt>
                <c:pt idx="308">
                  <c:v>6.7636582091486848E-4</c:v>
                </c:pt>
                <c:pt idx="309">
                  <c:v>6.7504385010743145E-4</c:v>
                </c:pt>
                <c:pt idx="310">
                  <c:v>6.7376698371109599E-4</c:v>
                </c:pt>
                <c:pt idx="311">
                  <c:v>6.7236522009261467E-4</c:v>
                </c:pt>
                <c:pt idx="312">
                  <c:v>6.7117813216094899E-4</c:v>
                </c:pt>
                <c:pt idx="313">
                  <c:v>6.6986630079710681E-4</c:v>
                </c:pt>
                <c:pt idx="314">
                  <c:v>6.6851484163573522E-4</c:v>
                </c:pt>
                <c:pt idx="315">
                  <c:v>6.6716610905108865E-4</c:v>
                </c:pt>
                <c:pt idx="316">
                  <c:v>6.6598820035979457E-4</c:v>
                </c:pt>
                <c:pt idx="317">
                  <c:v>6.6468651282362921E-4</c:v>
                </c:pt>
                <c:pt idx="318">
                  <c:v>6.6347110848461507E-4</c:v>
                </c:pt>
                <c:pt idx="319">
                  <c:v>6.6217434065591512E-4</c:v>
                </c:pt>
                <c:pt idx="320">
                  <c:v>6.6079669538349336E-4</c:v>
                </c:pt>
                <c:pt idx="321">
                  <c:v>6.5967166320319605E-4</c:v>
                </c:pt>
                <c:pt idx="322">
                  <c:v>6.5838232146787803E-4</c:v>
                </c:pt>
                <c:pt idx="323">
                  <c:v>6.5709549977730842E-4</c:v>
                </c:pt>
                <c:pt idx="324">
                  <c:v>6.5585258324275233E-4</c:v>
                </c:pt>
                <c:pt idx="325">
                  <c:v>6.5444678638072024E-4</c:v>
                </c:pt>
                <c:pt idx="326">
                  <c:v>6.5333256516848586E-4</c:v>
                </c:pt>
                <c:pt idx="327">
                  <c:v>6.5189102725188763E-4</c:v>
                </c:pt>
                <c:pt idx="328">
                  <c:v>6.5074008733398804E-4</c:v>
                </c:pt>
                <c:pt idx="329">
                  <c:v>6.4959117944696373E-4</c:v>
                </c:pt>
                <c:pt idx="330">
                  <c:v>6.483624575672523E-4</c:v>
                </c:pt>
                <c:pt idx="331">
                  <c:v>6.4717690237848569E-4</c:v>
                </c:pt>
                <c:pt idx="332">
                  <c:v>6.4587121921050609E-4</c:v>
                </c:pt>
                <c:pt idx="333">
                  <c:v>6.4464953375105221E-4</c:v>
                </c:pt>
                <c:pt idx="334">
                  <c:v>6.4330834861593927E-4</c:v>
                </c:pt>
                <c:pt idx="335">
                  <c:v>6.4213203505586653E-4</c:v>
                </c:pt>
                <c:pt idx="336">
                  <c:v>6.4091742237930814E-4</c:v>
                </c:pt>
                <c:pt idx="337">
                  <c:v>6.3962436774866538E-4</c:v>
                </c:pt>
                <c:pt idx="338">
                  <c:v>6.3845479048644811E-4</c:v>
                </c:pt>
                <c:pt idx="339">
                  <c:v>6.5193216987624472E-4</c:v>
                </c:pt>
                <c:pt idx="340">
                  <c:v>6.359614836308115E-4</c:v>
                </c:pt>
                <c:pt idx="341">
                  <c:v>6.3483866796506584E-4</c:v>
                </c:pt>
                <c:pt idx="342">
                  <c:v>6.3359786282599648E-4</c:v>
                </c:pt>
                <c:pt idx="343">
                  <c:v>6.3243930525515388E-4</c:v>
                </c:pt>
                <c:pt idx="344">
                  <c:v>6.3116335527516293E-4</c:v>
                </c:pt>
                <c:pt idx="345">
                  <c:v>6.2996949019688566E-4</c:v>
                </c:pt>
                <c:pt idx="346">
                  <c:v>6.2869852308315233E-4</c:v>
                </c:pt>
                <c:pt idx="347">
                  <c:v>6.2750932031147651E-4</c:v>
                </c:pt>
                <c:pt idx="348">
                  <c:v>6.2632236695375678E-4</c:v>
                </c:pt>
                <c:pt idx="349">
                  <c:v>6.2509820709890512E-4</c:v>
                </c:pt>
                <c:pt idx="350">
                  <c:v>6.2391581443666986E-4</c:v>
                </c:pt>
                <c:pt idx="351">
                  <c:v>6.2257847291127605E-4</c:v>
                </c:pt>
                <c:pt idx="352">
                  <c:v>6.2147928549107292E-4</c:v>
                </c:pt>
                <c:pt idx="353">
                  <c:v>6.2038203873062184E-4</c:v>
                </c:pt>
                <c:pt idx="355">
                  <c:v>6.1999063454794539E-4</c:v>
                </c:pt>
                <c:pt idx="356">
                  <c:v>23.7</c:v>
                </c:pt>
                <c:pt idx="357">
                  <c:v>4.33</c:v>
                </c:pt>
                <c:pt idx="358">
                  <c:v>1.591</c:v>
                </c:pt>
                <c:pt idx="359">
                  <c:v>0.78700000000000003</c:v>
                </c:pt>
                <c:pt idx="360">
                  <c:v>0.15</c:v>
                </c:pt>
                <c:pt idx="361">
                  <c:v>6.8000000000000005E-2</c:v>
                </c:pt>
                <c:pt idx="362">
                  <c:v>1.4E-2</c:v>
                </c:pt>
                <c:pt idx="363">
                  <c:v>9.1999999999999998E-3</c:v>
                </c:pt>
                <c:pt idx="364">
                  <c:v>1.0794374956574853E-3</c:v>
                </c:pt>
                <c:pt idx="365">
                  <c:v>1.0775317051945192E-3</c:v>
                </c:pt>
                <c:pt idx="366">
                  <c:v>1.075561397862187E-3</c:v>
                </c:pt>
                <c:pt idx="367">
                  <c:v>1.073391446480801E-3</c:v>
                </c:pt>
                <c:pt idx="368">
                  <c:v>9.7000000000000003E-3</c:v>
                </c:pt>
                <c:pt idx="369">
                  <c:v>9.7999999999999997E-3</c:v>
                </c:pt>
                <c:pt idx="370">
                  <c:v>1.2E-2</c:v>
                </c:pt>
                <c:pt idx="371">
                  <c:v>0.02</c:v>
                </c:pt>
                <c:pt idx="372">
                  <c:v>1.1000000000000001E-3</c:v>
                </c:pt>
                <c:pt idx="373">
                  <c:v>1.0611328428882126E-3</c:v>
                </c:pt>
                <c:pt idx="374">
                  <c:v>1.0590588370799157E-3</c:v>
                </c:pt>
                <c:pt idx="375">
                  <c:v>1.0569221797109745E-3</c:v>
                </c:pt>
                <c:pt idx="376">
                  <c:v>1.0547898330607137E-3</c:v>
                </c:pt>
                <c:pt idx="377">
                  <c:v>1.052927559040803E-3</c:v>
                </c:pt>
                <c:pt idx="378">
                  <c:v>1.0510685729408326E-3</c:v>
                </c:pt>
                <c:pt idx="379">
                  <c:v>6.4000000000000003E-3</c:v>
                </c:pt>
                <c:pt idx="380">
                  <c:v>1.0469639182061393E-3</c:v>
                </c:pt>
                <c:pt idx="381">
                  <c:v>1.0448516624064347E-3</c:v>
                </c:pt>
                <c:pt idx="382">
                  <c:v>4.4999999999999997E-3</c:v>
                </c:pt>
                <c:pt idx="383">
                  <c:v>8.3999999999999995E-3</c:v>
                </c:pt>
                <c:pt idx="384">
                  <c:v>1.0388681965587956E-3</c:v>
                </c:pt>
                <c:pt idx="385">
                  <c:v>1.0369685869091316E-3</c:v>
                </c:pt>
                <c:pt idx="386">
                  <c:v>1.0349418106325467E-3</c:v>
                </c:pt>
                <c:pt idx="387">
                  <c:v>1.032918995731578E-3</c:v>
                </c:pt>
                <c:pt idx="388">
                  <c:v>1.0306399238216425E-3</c:v>
                </c:pt>
                <c:pt idx="389">
                  <c:v>1.0288202874411455E-3</c:v>
                </c:pt>
                <c:pt idx="390">
                  <c:v>1.0270038637021155E-3</c:v>
                </c:pt>
                <c:pt idx="391">
                  <c:v>1.0251259484322158E-3</c:v>
                </c:pt>
                <c:pt idx="392">
                  <c:v>1.023251467001161E-3</c:v>
                </c:pt>
                <c:pt idx="393">
                  <c:v>1.021315955088851E-3</c:v>
                </c:pt>
                <c:pt idx="394">
                  <c:v>8.6999999999999994E-3</c:v>
                </c:pt>
                <c:pt idx="395">
                  <c:v>1.0173274908928907E-3</c:v>
                </c:pt>
                <c:pt idx="396">
                  <c:v>1.015531358149998E-3</c:v>
                </c:pt>
                <c:pt idx="397">
                  <c:v>1.0136744207888692E-3</c:v>
                </c:pt>
                <c:pt idx="398">
                  <c:v>1.0116931734356011E-3</c:v>
                </c:pt>
                <c:pt idx="399">
                  <c:v>1.009652076568794E-3</c:v>
                </c:pt>
                <c:pt idx="400">
                  <c:v>1.0079331044780136E-3</c:v>
                </c:pt>
                <c:pt idx="401">
                  <c:v>1.0056456933443727E-3</c:v>
                </c:pt>
                <c:pt idx="402">
                  <c:v>1.0038701852865103E-3</c:v>
                </c:pt>
                <c:pt idx="403">
                  <c:v>1.0018448713438341E-3</c:v>
                </c:pt>
                <c:pt idx="404">
                  <c:v>9.9994985067168606E-4</c:v>
                </c:pt>
                <c:pt idx="405">
                  <c:v>9.9812140468420849E-4</c:v>
                </c:pt>
                <c:pt idx="406">
                  <c:v>9.9610768893986282E-4</c:v>
                </c:pt>
                <c:pt idx="407">
                  <c:v>9.9416077612268197E-4</c:v>
                </c:pt>
                <c:pt idx="408">
                  <c:v>9.9221766858635565E-4</c:v>
                </c:pt>
                <c:pt idx="409">
                  <c:v>9.9002840163864574E-4</c:v>
                </c:pt>
                <c:pt idx="410">
                  <c:v>9.8828046653957912E-4</c:v>
                </c:pt>
                <c:pt idx="411">
                  <c:v>9.8653561749047366E-4</c:v>
                </c:pt>
                <c:pt idx="412">
                  <c:v>9.8498031990477963E-4</c:v>
                </c:pt>
                <c:pt idx="413">
                  <c:v>9.8280702171952899E-4</c:v>
                </c:pt>
                <c:pt idx="414">
                  <c:v>9.8088610532801176E-4</c:v>
                </c:pt>
                <c:pt idx="415">
                  <c:v>9.7896894340680405E-4</c:v>
                </c:pt>
                <c:pt idx="416">
                  <c:v>7.3000000000000001E-3</c:v>
                </c:pt>
                <c:pt idx="417">
                  <c:v>7.4999999999999997E-3</c:v>
                </c:pt>
                <c:pt idx="418">
                  <c:v>9.7336276269280396E-4</c:v>
                </c:pt>
                <c:pt idx="419">
                  <c:v>9.7158293219769417E-4</c:v>
                </c:pt>
                <c:pt idx="420">
                  <c:v>9.6956156629580525E-4</c:v>
                </c:pt>
                <c:pt idx="421">
                  <c:v>9.6772761049725327E-4</c:v>
                </c:pt>
                <c:pt idx="422">
                  <c:v>9.6583616712287064E-4</c:v>
                </c:pt>
                <c:pt idx="423">
                  <c:v>9.6394842061318388E-4</c:v>
                </c:pt>
                <c:pt idx="424">
                  <c:v>9.6236799462278159E-4</c:v>
                </c:pt>
                <c:pt idx="425">
                  <c:v>9.6024458913539158E-4</c:v>
                </c:pt>
                <c:pt idx="426">
                  <c:v>9.5848874571502181E-4</c:v>
                </c:pt>
                <c:pt idx="427">
                  <c:v>9.5667573450030664E-4</c:v>
                </c:pt>
                <c:pt idx="428">
                  <c:v>1.1000000000000001E-3</c:v>
                </c:pt>
                <c:pt idx="429">
                  <c:v>1.1000000000000001E-3</c:v>
                </c:pt>
                <c:pt idx="430">
                  <c:v>9.5119721846726151E-4</c:v>
                </c:pt>
                <c:pt idx="431">
                  <c:v>9.4933808408162934E-4</c:v>
                </c:pt>
                <c:pt idx="432">
                  <c:v>9.4748258341211488E-4</c:v>
                </c:pt>
                <c:pt idx="433">
                  <c:v>7.4999999999999997E-3</c:v>
                </c:pt>
                <c:pt idx="434">
                  <c:v>9.4384201951672588E-4</c:v>
                </c:pt>
                <c:pt idx="435">
                  <c:v>9.4205671303925994E-4</c:v>
                </c:pt>
                <c:pt idx="436">
                  <c:v>9.4039347389247689E-4</c:v>
                </c:pt>
                <c:pt idx="437">
                  <c:v>9.3843699726089838E-4</c:v>
                </c:pt>
                <c:pt idx="438">
                  <c:v>6.6E-3</c:v>
                </c:pt>
                <c:pt idx="439">
                  <c:v>9.3660280298816037E-4</c:v>
                </c:pt>
                <c:pt idx="453">
                  <c:v>6.1999063454794539E-4</c:v>
                </c:pt>
              </c:numCache>
            </c:numRef>
          </c:val>
          <c:smooth val="0"/>
        </c:ser>
        <c:ser>
          <c:idx val="4"/>
          <c:order val="4"/>
          <c:tx>
            <c:strRef>
              <c:f>浮遊塵!$Z$234</c:f>
              <c:strCache>
                <c:ptCount val="1"/>
                <c:pt idx="0">
                  <c:v>寺間MS</c:v>
                </c:pt>
              </c:strCache>
            </c:strRef>
          </c:tx>
          <c:spPr>
            <a:ln w="12700">
              <a:noFill/>
              <a:prstDash val="solid"/>
            </a:ln>
          </c:spPr>
          <c:marker>
            <c:symbol val="star"/>
            <c:size val="5"/>
            <c:spPr>
              <a:noFill/>
              <a:ln>
                <a:solidFill>
                  <a:srgbClr val="80008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浮遊塵!$Z$235:$Z$722</c:f>
              <c:numCache>
                <c:formatCode>.0000</c:formatCode>
                <c:ptCount val="488"/>
                <c:pt idx="2">
                  <c:v>7.407407407407407E-2</c:v>
                </c:pt>
                <c:pt idx="5">
                  <c:v>7.407407407407407E-2</c:v>
                </c:pt>
                <c:pt idx="8">
                  <c:v>1.0833275620966453E-3</c:v>
                </c:pt>
                <c:pt idx="11">
                  <c:v>1.0770557835531958E-3</c:v>
                </c:pt>
                <c:pt idx="14">
                  <c:v>1.0712934809814785E-3</c:v>
                </c:pt>
                <c:pt idx="17">
                  <c:v>1.0652258180219203E-3</c:v>
                </c:pt>
                <c:pt idx="20">
                  <c:v>7.407407407407407E-2</c:v>
                </c:pt>
                <c:pt idx="23">
                  <c:v>1.0526617884322328E-3</c:v>
                </c:pt>
                <c:pt idx="26">
                  <c:v>7.407407407407407E-2</c:v>
                </c:pt>
                <c:pt idx="29">
                  <c:v>1.0406399266745642E-3</c:v>
                </c:pt>
                <c:pt idx="32">
                  <c:v>1.034680579826605E-3</c:v>
                </c:pt>
                <c:pt idx="35">
                  <c:v>1.0286255170462847E-3</c:v>
                </c:pt>
                <c:pt idx="38">
                  <c:v>1.0229286271464346E-3</c:v>
                </c:pt>
                <c:pt idx="41">
                  <c:v>1.0170707061368568E-3</c:v>
                </c:pt>
                <c:pt idx="44">
                  <c:v>1.0112463312004296E-3</c:v>
                </c:pt>
                <c:pt idx="47">
                  <c:v>1.0050112231210389E-3</c:v>
                </c:pt>
                <c:pt idx="50">
                  <c:v>9.9969745222502123E-4</c:v>
                </c:pt>
                <c:pt idx="53">
                  <c:v>9.9397256726902307E-4</c:v>
                </c:pt>
                <c:pt idx="57">
                  <c:v>1.6222222222222222</c:v>
                </c:pt>
                <c:pt idx="60">
                  <c:v>1.0892233334349292E-3</c:v>
                </c:pt>
                <c:pt idx="63">
                  <c:v>1.0833959338598387E-3</c:v>
                </c:pt>
                <c:pt idx="66">
                  <c:v>1.0772597242262329E-3</c:v>
                </c:pt>
                <c:pt idx="69">
                  <c:v>1.0708878970208146E-3</c:v>
                </c:pt>
                <c:pt idx="72">
                  <c:v>1.0644865755458672E-3</c:v>
                </c:pt>
                <c:pt idx="75">
                  <c:v>1.0586578850669103E-3</c:v>
                </c:pt>
                <c:pt idx="78">
                  <c:v>1.0523296695056417E-3</c:v>
                </c:pt>
                <c:pt idx="81">
                  <c:v>1.0463033799714483E-3</c:v>
                </c:pt>
                <c:pt idx="84">
                  <c:v>1.0401802993062538E-3</c:v>
                </c:pt>
                <c:pt idx="87">
                  <c:v>1.0342888572454092E-3</c:v>
                </c:pt>
                <c:pt idx="90">
                  <c:v>1.0284307835242454E-3</c:v>
                </c:pt>
                <c:pt idx="93">
                  <c:v>1.0225413537694938E-3</c:v>
                </c:pt>
                <c:pt idx="96">
                  <c:v>1.0165573310544009E-3</c:v>
                </c:pt>
                <c:pt idx="99">
                  <c:v>1.0108634806562078E-3</c:v>
                </c:pt>
                <c:pt idx="102">
                  <c:v>1.0050746521260397E-3</c:v>
                </c:pt>
                <c:pt idx="105">
                  <c:v>9.9931897400281863E-4</c:v>
                </c:pt>
                <c:pt idx="108">
                  <c:v>9.93533551829046E-4</c:v>
                </c:pt>
                <c:pt idx="111">
                  <c:v>9.8784396517311739E-4</c:v>
                </c:pt>
                <c:pt idx="114">
                  <c:v>9.8224894910729321E-4</c:v>
                </c:pt>
                <c:pt idx="117">
                  <c:v>9.7662398505514534E-4</c:v>
                </c:pt>
                <c:pt idx="120">
                  <c:v>9.7072486885484296E-4</c:v>
                </c:pt>
                <c:pt idx="123">
                  <c:v>9.6540957890120548E-4</c:v>
                </c:pt>
                <c:pt idx="126">
                  <c:v>9.5975989751842668E-4</c:v>
                </c:pt>
                <c:pt idx="129">
                  <c:v>9.5426371966337209E-4</c:v>
                </c:pt>
                <c:pt idx="132">
                  <c:v>9.4849966650251399E-4</c:v>
                </c:pt>
                <c:pt idx="135">
                  <c:v>9.4336560723617231E-4</c:v>
                </c:pt>
                <c:pt idx="138">
                  <c:v>9.3772656085500811E-4</c:v>
                </c:pt>
                <c:pt idx="141">
                  <c:v>9.322977196348965E-4</c:v>
                </c:pt>
                <c:pt idx="144">
                  <c:v>9.2701731007287171E-4</c:v>
                </c:pt>
                <c:pt idx="147">
                  <c:v>9.2170863649310597E-4</c:v>
                </c:pt>
                <c:pt idx="150">
                  <c:v>9.1637252888177414E-4</c:v>
                </c:pt>
                <c:pt idx="153">
                  <c:v>9.111823174697165E-4</c:v>
                </c:pt>
                <c:pt idx="156">
                  <c:v>9.0573564937995873E-4</c:v>
                </c:pt>
                <c:pt idx="159">
                  <c:v>9.0077621365078028E-4</c:v>
                </c:pt>
                <c:pt idx="162">
                  <c:v>8.9550477371944548E-4</c:v>
                </c:pt>
                <c:pt idx="165">
                  <c:v>8.9032036983102171E-4</c:v>
                </c:pt>
                <c:pt idx="168">
                  <c:v>8.8522184559259361E-4</c:v>
                </c:pt>
                <c:pt idx="171">
                  <c:v>8.8031917566295376E-4</c:v>
                </c:pt>
                <c:pt idx="174">
                  <c:v>8.7527792443838309E-4</c:v>
                </c:pt>
                <c:pt idx="177">
                  <c:v>8.7010078881749598E-4</c:v>
                </c:pt>
                <c:pt idx="180">
                  <c:v>8.6511805438617721E-4</c:v>
                </c:pt>
                <c:pt idx="183">
                  <c:v>8.6016385416920688E-4</c:v>
                </c:pt>
                <c:pt idx="186">
                  <c:v>8.5523802476205311E-4</c:v>
                </c:pt>
                <c:pt idx="189">
                  <c:v>8.5012576833509051E-4</c:v>
                </c:pt>
                <c:pt idx="192">
                  <c:v>8.4525742320625604E-4</c:v>
                </c:pt>
                <c:pt idx="195">
                  <c:v>8.4062914135837701E-4</c:v>
                </c:pt>
                <c:pt idx="198">
                  <c:v>8.3581517978007641E-4</c:v>
                </c:pt>
                <c:pt idx="201">
                  <c:v>8.3102878591854556E-4</c:v>
                </c:pt>
                <c:pt idx="204">
                  <c:v>8.2606124223036002E-4</c:v>
                </c:pt>
                <c:pt idx="207">
                  <c:v>8.215380707707724E-4</c:v>
                </c:pt>
                <c:pt idx="210">
                  <c:v>8.165757222962206E-4</c:v>
                </c:pt>
                <c:pt idx="213">
                  <c:v>8.1195074664593288E-4</c:v>
                </c:pt>
                <c:pt idx="216">
                  <c:v>8.073010152655646E-4</c:v>
                </c:pt>
                <c:pt idx="219">
                  <c:v>8.0267791111843559E-4</c:v>
                </c:pt>
                <c:pt idx="222">
                  <c:v>7.9808128172056503E-4</c:v>
                </c:pt>
                <c:pt idx="225">
                  <c:v>7.9351097546118945E-4</c:v>
                </c:pt>
                <c:pt idx="228">
                  <c:v>7.8876769760553584E-4</c:v>
                </c:pt>
                <c:pt idx="231">
                  <c:v>7.843002228869624E-4</c:v>
                </c:pt>
                <c:pt idx="234">
                  <c:v>7.8030113394924141E-4</c:v>
                </c:pt>
                <c:pt idx="237">
                  <c:v>7.7514746330645213E-4</c:v>
                </c:pt>
                <c:pt idx="240">
                  <c:v>7.7070849025366855E-4</c:v>
                </c:pt>
                <c:pt idx="243">
                  <c:v>7.6610151614992699E-4</c:v>
                </c:pt>
                <c:pt idx="246">
                  <c:v>7.6190665947847695E-4</c:v>
                </c:pt>
                <c:pt idx="249">
                  <c:v>7.5754351144502441E-4</c:v>
                </c:pt>
                <c:pt idx="252">
                  <c:v>7.5315781564345616E-4</c:v>
                </c:pt>
                <c:pt idx="255">
                  <c:v>7.4856126168117664E-4</c:v>
                </c:pt>
                <c:pt idx="258">
                  <c:v>7.4455642131065884E-4</c:v>
                </c:pt>
                <c:pt idx="261">
                  <c:v>7.4029263145527211E-4</c:v>
                </c:pt>
                <c:pt idx="264">
                  <c:v>7.3600680729249597E-4</c:v>
                </c:pt>
                <c:pt idx="267">
                  <c:v>7.3156109456490336E-4</c:v>
                </c:pt>
                <c:pt idx="270">
                  <c:v>7.2755536702956154E-4</c:v>
                </c:pt>
                <c:pt idx="273">
                  <c:v>7.2338893570967277E-4</c:v>
                </c:pt>
                <c:pt idx="276">
                  <c:v>7.1920097320941846E-4</c:v>
                </c:pt>
                <c:pt idx="279">
                  <c:v>7.1490188957291792E-4</c:v>
                </c:pt>
                <c:pt idx="282">
                  <c:v>7.1098738098927979E-4</c:v>
                </c:pt>
                <c:pt idx="285">
                  <c:v>7.0691582818870925E-4</c:v>
                </c:pt>
                <c:pt idx="288">
                  <c:v>7.027345287261038E-4</c:v>
                </c:pt>
                <c:pt idx="291">
                  <c:v>6.9862205017736322E-4</c:v>
                </c:pt>
                <c:pt idx="294">
                  <c:v>6.9470899056225737E-4</c:v>
                </c:pt>
                <c:pt idx="297">
                  <c:v>6.9073065787768903E-4</c:v>
                </c:pt>
                <c:pt idx="300">
                  <c:v>6.867751075828178E-4</c:v>
                </c:pt>
                <c:pt idx="303">
                  <c:v>6.8271293741522566E-4</c:v>
                </c:pt>
                <c:pt idx="306">
                  <c:v>6.7893183304516694E-4</c:v>
                </c:pt>
                <c:pt idx="309">
                  <c:v>6.7504385010743145E-4</c:v>
                </c:pt>
                <c:pt idx="312">
                  <c:v>6.7117813216094899E-4</c:v>
                </c:pt>
                <c:pt idx="315">
                  <c:v>6.6716610905108865E-4</c:v>
                </c:pt>
                <c:pt idx="318">
                  <c:v>6.6347110848461507E-4</c:v>
                </c:pt>
                <c:pt idx="321">
                  <c:v>6.5967166320319605E-4</c:v>
                </c:pt>
                <c:pt idx="324">
                  <c:v>6.5585258324275233E-4</c:v>
                </c:pt>
                <c:pt idx="327">
                  <c:v>6.5189102725188763E-4</c:v>
                </c:pt>
                <c:pt idx="330">
                  <c:v>6.483624575672523E-4</c:v>
                </c:pt>
                <c:pt idx="333">
                  <c:v>6.4464953375105221E-4</c:v>
                </c:pt>
                <c:pt idx="336">
                  <c:v>6.4091742237930814E-4</c:v>
                </c:pt>
                <c:pt idx="339">
                  <c:v>6.5193216987624472E-4</c:v>
                </c:pt>
                <c:pt idx="342">
                  <c:v>6.3359786282599648E-4</c:v>
                </c:pt>
                <c:pt idx="345">
                  <c:v>6.2996949019688566E-4</c:v>
                </c:pt>
                <c:pt idx="348">
                  <c:v>6.2632236695375678E-4</c:v>
                </c:pt>
                <c:pt idx="351">
                  <c:v>6.2257847291127605E-4</c:v>
                </c:pt>
                <c:pt idx="355">
                  <c:v>6.1999063454794539E-4</c:v>
                </c:pt>
                <c:pt idx="358">
                  <c:v>1.092252171294811E-3</c:v>
                </c:pt>
                <c:pt idx="361">
                  <c:v>1.085791666048286E-3</c:v>
                </c:pt>
                <c:pt idx="364">
                  <c:v>1.0794374956574853E-3</c:v>
                </c:pt>
                <c:pt idx="367">
                  <c:v>1.073391446480801E-3</c:v>
                </c:pt>
                <c:pt idx="370">
                  <c:v>4.1000000000000003E-3</c:v>
                </c:pt>
                <c:pt idx="373">
                  <c:v>4.7000000000000002E-3</c:v>
                </c:pt>
                <c:pt idx="376">
                  <c:v>2.5000000000000001E-3</c:v>
                </c:pt>
                <c:pt idx="379">
                  <c:v>1.0490142379536466E-3</c:v>
                </c:pt>
                <c:pt idx="382">
                  <c:v>3.3999999999999998E-3</c:v>
                </c:pt>
                <c:pt idx="385">
                  <c:v>3.7000000000000002E-3</c:v>
                </c:pt>
                <c:pt idx="388">
                  <c:v>1.0306399238216425E-3</c:v>
                </c:pt>
                <c:pt idx="391">
                  <c:v>1.0251259484322158E-3</c:v>
                </c:pt>
                <c:pt idx="394">
                  <c:v>1.0193197722007637E-3</c:v>
                </c:pt>
                <c:pt idx="397">
                  <c:v>1.0136744207888692E-3</c:v>
                </c:pt>
                <c:pt idx="400">
                  <c:v>1.6000000000000001E-3</c:v>
                </c:pt>
                <c:pt idx="403">
                  <c:v>1.0018448713438341E-3</c:v>
                </c:pt>
                <c:pt idx="406">
                  <c:v>9.9610768893986282E-4</c:v>
                </c:pt>
                <c:pt idx="409">
                  <c:v>9.9002840163864574E-4</c:v>
                </c:pt>
                <c:pt idx="412">
                  <c:v>9.8498031990477963E-4</c:v>
                </c:pt>
                <c:pt idx="415">
                  <c:v>9.7896894340680405E-4</c:v>
                </c:pt>
                <c:pt idx="418">
                  <c:v>9.7336276269280396E-4</c:v>
                </c:pt>
                <c:pt idx="421">
                  <c:v>9.6772761049725327E-4</c:v>
                </c:pt>
                <c:pt idx="424">
                  <c:v>1.8E-3</c:v>
                </c:pt>
                <c:pt idx="427">
                  <c:v>9.5667573450030664E-4</c:v>
                </c:pt>
                <c:pt idx="430">
                  <c:v>9.5119721846726151E-4</c:v>
                </c:pt>
                <c:pt idx="433">
                  <c:v>9.4575007580017698E-4</c:v>
                </c:pt>
                <c:pt idx="436">
                  <c:v>1.6999999999999999E-3</c:v>
                </c:pt>
                <c:pt idx="439">
                  <c:v>9.3660280298816037E-4</c:v>
                </c:pt>
                <c:pt idx="453">
                  <c:v>6.1999063454794539E-4</c:v>
                </c:pt>
              </c:numCache>
            </c:numRef>
          </c:val>
          <c:smooth val="0"/>
        </c:ser>
        <c:ser>
          <c:idx val="5"/>
          <c:order val="5"/>
          <c:tx>
            <c:strRef>
              <c:f>浮遊塵!$AA$234</c:f>
              <c:strCache>
                <c:ptCount val="1"/>
                <c:pt idx="0">
                  <c:v>江島MS</c:v>
                </c:pt>
              </c:strCache>
            </c:strRef>
          </c:tx>
          <c:spPr>
            <a:ln w="12700">
              <a:noFill/>
              <a:prstDash val="solid"/>
            </a:ln>
          </c:spPr>
          <c:marker>
            <c:symbol val="circle"/>
            <c:size val="5"/>
            <c:spPr>
              <a:solidFill>
                <a:srgbClr val="800000"/>
              </a:solidFill>
              <a:ln>
                <a:solidFill>
                  <a:srgbClr val="80000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浮遊塵!$AA$235:$AA$722</c:f>
              <c:numCache>
                <c:formatCode>.0000</c:formatCode>
                <c:ptCount val="488"/>
                <c:pt idx="2">
                  <c:v>7.407407407407407E-2</c:v>
                </c:pt>
                <c:pt idx="5">
                  <c:v>7.407407407407407E-2</c:v>
                </c:pt>
                <c:pt idx="8">
                  <c:v>1.0833275620966453E-3</c:v>
                </c:pt>
                <c:pt idx="11">
                  <c:v>7.407407407407407E-2</c:v>
                </c:pt>
                <c:pt idx="14">
                  <c:v>1.0712934809814785E-3</c:v>
                </c:pt>
                <c:pt idx="17">
                  <c:v>1.0652258180219203E-3</c:v>
                </c:pt>
                <c:pt idx="20">
                  <c:v>7.407407407407407E-2</c:v>
                </c:pt>
                <c:pt idx="23">
                  <c:v>1.0526617884322328E-3</c:v>
                </c:pt>
                <c:pt idx="26">
                  <c:v>1.0470299949603844E-3</c:v>
                </c:pt>
                <c:pt idx="29">
                  <c:v>1.0406399266745642E-3</c:v>
                </c:pt>
                <c:pt idx="32">
                  <c:v>1.034680579826605E-3</c:v>
                </c:pt>
                <c:pt idx="35">
                  <c:v>1.0286255170462847E-3</c:v>
                </c:pt>
                <c:pt idx="38">
                  <c:v>1.0229286271464346E-3</c:v>
                </c:pt>
                <c:pt idx="41">
                  <c:v>1.0170707061368568E-3</c:v>
                </c:pt>
                <c:pt idx="44">
                  <c:v>1.0112463312004296E-3</c:v>
                </c:pt>
                <c:pt idx="47">
                  <c:v>1.0050112231210389E-3</c:v>
                </c:pt>
                <c:pt idx="50">
                  <c:v>9.9969745222502123E-4</c:v>
                </c:pt>
                <c:pt idx="53">
                  <c:v>9.9397256726902307E-4</c:v>
                </c:pt>
                <c:pt idx="57">
                  <c:v>1.5074074074074073</c:v>
                </c:pt>
                <c:pt idx="60">
                  <c:v>1.0892233334349292E-3</c:v>
                </c:pt>
                <c:pt idx="63">
                  <c:v>1.0833959338598387E-3</c:v>
                </c:pt>
                <c:pt idx="66">
                  <c:v>1.0772597242262329E-3</c:v>
                </c:pt>
                <c:pt idx="69">
                  <c:v>1.0708878970208146E-3</c:v>
                </c:pt>
                <c:pt idx="72">
                  <c:v>1.0644865755458672E-3</c:v>
                </c:pt>
                <c:pt idx="75">
                  <c:v>1.0586578850669103E-3</c:v>
                </c:pt>
                <c:pt idx="78">
                  <c:v>1.0523296695056417E-3</c:v>
                </c:pt>
                <c:pt idx="81">
                  <c:v>1.0463033799714483E-3</c:v>
                </c:pt>
                <c:pt idx="84">
                  <c:v>1.0401802993062538E-3</c:v>
                </c:pt>
                <c:pt idx="87">
                  <c:v>1.0342888572454092E-3</c:v>
                </c:pt>
                <c:pt idx="90">
                  <c:v>1.0284307835242454E-3</c:v>
                </c:pt>
                <c:pt idx="93">
                  <c:v>1.0225413537694938E-3</c:v>
                </c:pt>
                <c:pt idx="96">
                  <c:v>1.0165573310544009E-3</c:v>
                </c:pt>
                <c:pt idx="99">
                  <c:v>1.0108634806562078E-3</c:v>
                </c:pt>
                <c:pt idx="102">
                  <c:v>1.0050746521260397E-3</c:v>
                </c:pt>
                <c:pt idx="105">
                  <c:v>9.9931897400281863E-4</c:v>
                </c:pt>
                <c:pt idx="108">
                  <c:v>9.93533551829046E-4</c:v>
                </c:pt>
                <c:pt idx="111">
                  <c:v>9.8784396517311739E-4</c:v>
                </c:pt>
                <c:pt idx="114">
                  <c:v>9.8224894910729321E-4</c:v>
                </c:pt>
                <c:pt idx="117">
                  <c:v>9.7662398505514534E-4</c:v>
                </c:pt>
                <c:pt idx="120">
                  <c:v>9.7072486885484296E-4</c:v>
                </c:pt>
                <c:pt idx="123">
                  <c:v>9.6540957890120548E-4</c:v>
                </c:pt>
                <c:pt idx="126">
                  <c:v>9.5975989751842668E-4</c:v>
                </c:pt>
                <c:pt idx="129">
                  <c:v>9.5426371966337209E-4</c:v>
                </c:pt>
                <c:pt idx="132">
                  <c:v>9.4849966650251399E-4</c:v>
                </c:pt>
                <c:pt idx="135">
                  <c:v>9.4336560723617231E-4</c:v>
                </c:pt>
                <c:pt idx="138">
                  <c:v>9.3772656085500811E-4</c:v>
                </c:pt>
                <c:pt idx="141">
                  <c:v>9.322977196348965E-4</c:v>
                </c:pt>
                <c:pt idx="144">
                  <c:v>9.2701731007287171E-4</c:v>
                </c:pt>
                <c:pt idx="147">
                  <c:v>9.2170863649310597E-4</c:v>
                </c:pt>
                <c:pt idx="150">
                  <c:v>9.1637252888177414E-4</c:v>
                </c:pt>
                <c:pt idx="153">
                  <c:v>9.111823174697165E-4</c:v>
                </c:pt>
                <c:pt idx="156">
                  <c:v>9.0573564937995873E-4</c:v>
                </c:pt>
                <c:pt idx="159">
                  <c:v>9.0077621365078028E-4</c:v>
                </c:pt>
                <c:pt idx="162">
                  <c:v>8.9550477371944548E-4</c:v>
                </c:pt>
                <c:pt idx="165">
                  <c:v>8.9032036983102171E-4</c:v>
                </c:pt>
                <c:pt idx="168">
                  <c:v>8.8522184559259361E-4</c:v>
                </c:pt>
                <c:pt idx="171">
                  <c:v>8.8031917566295376E-4</c:v>
                </c:pt>
                <c:pt idx="174">
                  <c:v>8.7527792443838309E-4</c:v>
                </c:pt>
                <c:pt idx="177">
                  <c:v>8.7010078881749598E-4</c:v>
                </c:pt>
                <c:pt idx="180">
                  <c:v>8.6511805438617721E-4</c:v>
                </c:pt>
                <c:pt idx="183">
                  <c:v>8.6016385416920688E-4</c:v>
                </c:pt>
                <c:pt idx="186">
                  <c:v>8.5523802476205311E-4</c:v>
                </c:pt>
                <c:pt idx="189">
                  <c:v>8.5012576833509051E-4</c:v>
                </c:pt>
                <c:pt idx="192">
                  <c:v>8.4525742320625604E-4</c:v>
                </c:pt>
                <c:pt idx="195">
                  <c:v>8.4062914135837701E-4</c:v>
                </c:pt>
                <c:pt idx="198">
                  <c:v>8.3581517978007641E-4</c:v>
                </c:pt>
                <c:pt idx="201">
                  <c:v>8.3102878591854556E-4</c:v>
                </c:pt>
                <c:pt idx="204">
                  <c:v>8.2606124223036002E-4</c:v>
                </c:pt>
                <c:pt idx="207">
                  <c:v>8.215380707707724E-4</c:v>
                </c:pt>
                <c:pt idx="210">
                  <c:v>8.165757222962206E-4</c:v>
                </c:pt>
                <c:pt idx="213">
                  <c:v>8.1195074664593288E-4</c:v>
                </c:pt>
                <c:pt idx="216">
                  <c:v>8.073010152655646E-4</c:v>
                </c:pt>
                <c:pt idx="219">
                  <c:v>8.0267791111843559E-4</c:v>
                </c:pt>
                <c:pt idx="222">
                  <c:v>7.9808128172056503E-4</c:v>
                </c:pt>
                <c:pt idx="225">
                  <c:v>7.9351097546118945E-4</c:v>
                </c:pt>
                <c:pt idx="228">
                  <c:v>7.8876769760553584E-4</c:v>
                </c:pt>
                <c:pt idx="231">
                  <c:v>7.843002228869624E-4</c:v>
                </c:pt>
                <c:pt idx="234">
                  <c:v>7.8030113394924141E-4</c:v>
                </c:pt>
                <c:pt idx="237">
                  <c:v>7.7514746330645213E-4</c:v>
                </c:pt>
                <c:pt idx="240">
                  <c:v>7.7070849025366855E-4</c:v>
                </c:pt>
                <c:pt idx="243">
                  <c:v>7.6610151614992699E-4</c:v>
                </c:pt>
                <c:pt idx="246">
                  <c:v>7.6190665947847695E-4</c:v>
                </c:pt>
                <c:pt idx="249">
                  <c:v>7.5754351144502441E-4</c:v>
                </c:pt>
                <c:pt idx="252">
                  <c:v>7.5315781564345616E-4</c:v>
                </c:pt>
                <c:pt idx="255">
                  <c:v>7.4856126168117664E-4</c:v>
                </c:pt>
                <c:pt idx="258">
                  <c:v>7.4455642131065884E-4</c:v>
                </c:pt>
                <c:pt idx="261">
                  <c:v>7.4029263145527211E-4</c:v>
                </c:pt>
                <c:pt idx="264">
                  <c:v>7.3600680729249597E-4</c:v>
                </c:pt>
                <c:pt idx="267">
                  <c:v>7.3156109456490336E-4</c:v>
                </c:pt>
                <c:pt idx="270">
                  <c:v>7.2755536702956154E-4</c:v>
                </c:pt>
                <c:pt idx="273">
                  <c:v>7.2338893570967277E-4</c:v>
                </c:pt>
                <c:pt idx="276">
                  <c:v>7.1920097320941846E-4</c:v>
                </c:pt>
                <c:pt idx="279">
                  <c:v>7.1490188957291792E-4</c:v>
                </c:pt>
                <c:pt idx="282">
                  <c:v>7.1098738098927979E-4</c:v>
                </c:pt>
                <c:pt idx="285">
                  <c:v>7.0691582818870925E-4</c:v>
                </c:pt>
                <c:pt idx="288">
                  <c:v>7.027345287261038E-4</c:v>
                </c:pt>
                <c:pt idx="291">
                  <c:v>6.9862205017736322E-4</c:v>
                </c:pt>
                <c:pt idx="294">
                  <c:v>6.9470899056225737E-4</c:v>
                </c:pt>
                <c:pt idx="297">
                  <c:v>6.9073065787768903E-4</c:v>
                </c:pt>
                <c:pt idx="300">
                  <c:v>6.867751075828178E-4</c:v>
                </c:pt>
                <c:pt idx="303">
                  <c:v>6.8271293741522566E-4</c:v>
                </c:pt>
                <c:pt idx="306">
                  <c:v>6.7893183304516694E-4</c:v>
                </c:pt>
                <c:pt idx="309">
                  <c:v>6.7504385010743145E-4</c:v>
                </c:pt>
                <c:pt idx="312">
                  <c:v>6.7117813216094899E-4</c:v>
                </c:pt>
                <c:pt idx="315">
                  <c:v>6.6716610905108865E-4</c:v>
                </c:pt>
                <c:pt idx="318">
                  <c:v>6.6347110848461507E-4</c:v>
                </c:pt>
                <c:pt idx="321">
                  <c:v>6.5967166320319605E-4</c:v>
                </c:pt>
                <c:pt idx="324">
                  <c:v>6.5585258324275233E-4</c:v>
                </c:pt>
                <c:pt idx="327">
                  <c:v>6.5189102725188763E-4</c:v>
                </c:pt>
                <c:pt idx="330">
                  <c:v>6.483624575672523E-4</c:v>
                </c:pt>
                <c:pt idx="333">
                  <c:v>6.4464953375105221E-4</c:v>
                </c:pt>
                <c:pt idx="336">
                  <c:v>6.4091742237930814E-4</c:v>
                </c:pt>
                <c:pt idx="339">
                  <c:v>6.5193216987624472E-4</c:v>
                </c:pt>
                <c:pt idx="342">
                  <c:v>6.3359786282599648E-4</c:v>
                </c:pt>
                <c:pt idx="345">
                  <c:v>6.2996949019688566E-4</c:v>
                </c:pt>
                <c:pt idx="348">
                  <c:v>6.2632236695375678E-4</c:v>
                </c:pt>
                <c:pt idx="351">
                  <c:v>6.2257847291127605E-4</c:v>
                </c:pt>
                <c:pt idx="355">
                  <c:v>6.1999063454794539E-4</c:v>
                </c:pt>
                <c:pt idx="361">
                  <c:v>1.085791666048286E-3</c:v>
                </c:pt>
                <c:pt idx="364">
                  <c:v>1.0794374956574853E-3</c:v>
                </c:pt>
                <c:pt idx="367">
                  <c:v>1.073391446480801E-3</c:v>
                </c:pt>
                <c:pt idx="370">
                  <c:v>3.8E-3</c:v>
                </c:pt>
                <c:pt idx="373">
                  <c:v>5.0000000000000001E-3</c:v>
                </c:pt>
                <c:pt idx="376">
                  <c:v>1.0547898330607137E-3</c:v>
                </c:pt>
                <c:pt idx="379">
                  <c:v>1.0490142379536466E-3</c:v>
                </c:pt>
                <c:pt idx="382">
                  <c:v>1.043006934627903E-3</c:v>
                </c:pt>
                <c:pt idx="385">
                  <c:v>1.0369685869091316E-3</c:v>
                </c:pt>
                <c:pt idx="388">
                  <c:v>1.0306399238216425E-3</c:v>
                </c:pt>
                <c:pt idx="391">
                  <c:v>1.0251259484322158E-3</c:v>
                </c:pt>
                <c:pt idx="394">
                  <c:v>1.0193197722007637E-3</c:v>
                </c:pt>
                <c:pt idx="397">
                  <c:v>3.7000000000000002E-3</c:v>
                </c:pt>
                <c:pt idx="400">
                  <c:v>2.2000000000000001E-3</c:v>
                </c:pt>
                <c:pt idx="403">
                  <c:v>1.0018448713438341E-3</c:v>
                </c:pt>
                <c:pt idx="406">
                  <c:v>9.9610768893986282E-4</c:v>
                </c:pt>
                <c:pt idx="409">
                  <c:v>9.9002840163864574E-4</c:v>
                </c:pt>
                <c:pt idx="412">
                  <c:v>9.8498031990477963E-4</c:v>
                </c:pt>
                <c:pt idx="415">
                  <c:v>9.7896894340680405E-4</c:v>
                </c:pt>
                <c:pt idx="418">
                  <c:v>3.2000000000000002E-3</c:v>
                </c:pt>
                <c:pt idx="421">
                  <c:v>9.6772761049725327E-4</c:v>
                </c:pt>
                <c:pt idx="424">
                  <c:v>9.6236799462278159E-4</c:v>
                </c:pt>
                <c:pt idx="427">
                  <c:v>9.5667573450030664E-4</c:v>
                </c:pt>
                <c:pt idx="430">
                  <c:v>9.5119721846726151E-4</c:v>
                </c:pt>
                <c:pt idx="433">
                  <c:v>9.4575007580017698E-4</c:v>
                </c:pt>
                <c:pt idx="436">
                  <c:v>1.6999999999999999E-3</c:v>
                </c:pt>
                <c:pt idx="439">
                  <c:v>9.3660280298816037E-4</c:v>
                </c:pt>
                <c:pt idx="453">
                  <c:v>6.1999063454794539E-4</c:v>
                </c:pt>
              </c:numCache>
            </c:numRef>
          </c:val>
          <c:smooth val="0"/>
        </c:ser>
        <c:ser>
          <c:idx val="6"/>
          <c:order val="6"/>
          <c:tx>
            <c:strRef>
              <c:f>浮遊塵!$AD$233</c:f>
              <c:strCache>
                <c:ptCount val="1"/>
                <c:pt idx="0">
                  <c:v>Cs137減衰</c:v>
                </c:pt>
              </c:strCache>
            </c:strRef>
          </c:tx>
          <c:spPr>
            <a:ln w="31750">
              <a:solidFill>
                <a:srgbClr val="C00000"/>
              </a:solidFill>
              <a:prstDash val="sysDash"/>
            </a:ln>
          </c:spPr>
          <c:marker>
            <c:symbol val="none"/>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浮遊塵!$AD$235:$AD$722</c:f>
              <c:numCache>
                <c:formatCode>.000</c:formatCode>
                <c:ptCount val="488"/>
                <c:pt idx="0">
                  <c:v>0.1</c:v>
                </c:pt>
                <c:pt idx="1">
                  <c:v>9.9798249417866899E-2</c:v>
                </c:pt>
                <c:pt idx="2">
                  <c:v>9.9653492648952444E-2</c:v>
                </c:pt>
                <c:pt idx="3">
                  <c:v>9.9439888905007767E-2</c:v>
                </c:pt>
                <c:pt idx="4">
                  <c:v>9.9264323767910015E-2</c:v>
                </c:pt>
                <c:pt idx="5">
                  <c:v>9.9057805608019467E-2</c:v>
                </c:pt>
                <c:pt idx="6">
                  <c:v>9.8882915054402831E-2</c:v>
                </c:pt>
                <c:pt idx="7">
                  <c:v>9.8695874951179069E-2</c:v>
                </c:pt>
                <c:pt idx="8">
                  <c:v>9.8484323826967757E-2</c:v>
                </c:pt>
                <c:pt idx="9">
                  <c:v>9.8291834205133627E-2</c:v>
                </c:pt>
                <c:pt idx="10">
                  <c:v>9.8130681423407751E-2</c:v>
                </c:pt>
                <c:pt idx="11">
                  <c:v>9.791416214119962E-2</c:v>
                </c:pt>
                <c:pt idx="12">
                  <c:v>9.7728954464182005E-2</c:v>
                </c:pt>
                <c:pt idx="13">
                  <c:v>9.756256710255147E-2</c:v>
                </c:pt>
                <c:pt idx="14">
                  <c:v>9.7390316452861669E-2</c:v>
                </c:pt>
                <c:pt idx="15">
                  <c:v>9.7163165887275527E-2</c:v>
                </c:pt>
                <c:pt idx="16">
                  <c:v>9.7003863595374537E-2</c:v>
                </c:pt>
                <c:pt idx="17">
                  <c:v>9.6838710729265476E-2</c:v>
                </c:pt>
                <c:pt idx="18">
                  <c:v>9.6637239026373098E-2</c:v>
                </c:pt>
                <c:pt idx="19">
                  <c:v>9.6424014932490754E-2</c:v>
                </c:pt>
                <c:pt idx="20">
                  <c:v>9.6247699987214871E-2</c:v>
                </c:pt>
                <c:pt idx="21">
                  <c:v>9.6077770788483161E-2</c:v>
                </c:pt>
                <c:pt idx="22">
                  <c:v>9.5871831478131289E-2</c:v>
                </c:pt>
                <c:pt idx="23">
                  <c:v>9.5696526221112077E-2</c:v>
                </c:pt>
                <c:pt idx="24">
                  <c:v>9.5485377751880485E-2</c:v>
                </c:pt>
                <c:pt idx="25">
                  <c:v>9.5310779140064167E-2</c:v>
                </c:pt>
                <c:pt idx="26">
                  <c:v>9.5184544996398571E-2</c:v>
                </c:pt>
                <c:pt idx="27">
                  <c:v>9.4944561346245571E-2</c:v>
                </c:pt>
                <c:pt idx="28">
                  <c:v>9.4770951637608916E-2</c:v>
                </c:pt>
                <c:pt idx="29">
                  <c:v>9.4603629697687652E-2</c:v>
                </c:pt>
                <c:pt idx="30">
                  <c:v>9.4442563323526879E-2</c:v>
                </c:pt>
                <c:pt idx="31">
                  <c:v>9.4234181645909923E-2</c:v>
                </c:pt>
                <c:pt idx="32">
                  <c:v>9.4061870893327723E-2</c:v>
                </c:pt>
                <c:pt idx="33">
                  <c:v>9.3860252593244292E-2</c:v>
                </c:pt>
                <c:pt idx="34">
                  <c:v>9.3694538529240229E-2</c:v>
                </c:pt>
                <c:pt idx="35">
                  <c:v>9.3511410640571335E-2</c:v>
                </c:pt>
                <c:pt idx="36">
                  <c:v>9.3322750825243106E-2</c:v>
                </c:pt>
                <c:pt idx="37">
                  <c:v>9.3157985742303148E-2</c:v>
                </c:pt>
                <c:pt idx="38">
                  <c:v>9.2993511558766784E-2</c:v>
                </c:pt>
                <c:pt idx="39">
                  <c:v>9.278832712428968E-2</c:v>
                </c:pt>
                <c:pt idx="40">
                  <c:v>9.2624505587962258E-2</c:v>
                </c:pt>
                <c:pt idx="41">
                  <c:v>9.2460973285168793E-2</c:v>
                </c:pt>
                <c:pt idx="42">
                  <c:v>9.2251141641798651E-2</c:v>
                </c:pt>
                <c:pt idx="43">
                  <c:v>9.209408047042586E-2</c:v>
                </c:pt>
                <c:pt idx="44">
                  <c:v>9.1931484654584519E-2</c:v>
                </c:pt>
                <c:pt idx="45">
                  <c:v>9.172864351681792E-2</c:v>
                </c:pt>
                <c:pt idx="46">
                  <c:v>9.1566692894666638E-2</c:v>
                </c:pt>
                <c:pt idx="47">
                  <c:v>9.1364656647367176E-2</c:v>
                </c:pt>
                <c:pt idx="48">
                  <c:v>9.1191837563292591E-2</c:v>
                </c:pt>
                <c:pt idx="49">
                  <c:v>9.1019345371879973E-2</c:v>
                </c:pt>
                <c:pt idx="50">
                  <c:v>9.0881586565911013E-2</c:v>
                </c:pt>
                <c:pt idx="51">
                  <c:v>9.0681061963373277E-2</c:v>
                </c:pt>
                <c:pt idx="52">
                  <c:v>9.0520960888733334E-2</c:v>
                </c:pt>
                <c:pt idx="53">
                  <c:v>9.0361142479002093E-2</c:v>
                </c:pt>
                <c:pt idx="54">
                  <c:v>9.0178838348028589E-2</c:v>
                </c:pt>
                <c:pt idx="56">
                  <c:v>9.9785653529779292E-2</c:v>
                </c:pt>
                <c:pt idx="57">
                  <c:v>9.9590620432469648E-2</c:v>
                </c:pt>
                <c:pt idx="58">
                  <c:v>9.9414789172776866E-2</c:v>
                </c:pt>
                <c:pt idx="59">
                  <c:v>9.9239268350269375E-2</c:v>
                </c:pt>
                <c:pt idx="60">
                  <c:v>9.9020303039539015E-2</c:v>
                </c:pt>
                <c:pt idx="61">
                  <c:v>9.8845478698220579E-2</c:v>
                </c:pt>
                <c:pt idx="62">
                  <c:v>9.8664736015190366E-2</c:v>
                </c:pt>
                <c:pt idx="63">
                  <c:v>9.8490539441803526E-2</c:v>
                </c:pt>
                <c:pt idx="64">
                  <c:v>9.8279428447008668E-2</c:v>
                </c:pt>
                <c:pt idx="65">
                  <c:v>9.8105912149683866E-2</c:v>
                </c:pt>
                <c:pt idx="66">
                  <c:v>9.7932702202384814E-2</c:v>
                </c:pt>
                <c:pt idx="67">
                  <c:v>9.7710452975357687E-2</c:v>
                </c:pt>
                <c:pt idx="68">
                  <c:v>9.7537941227191033E-2</c:v>
                </c:pt>
                <c:pt idx="69">
                  <c:v>9.7353445183710419E-2</c:v>
                </c:pt>
                <c:pt idx="70">
                  <c:v>9.7157034041325654E-2</c:v>
                </c:pt>
                <c:pt idx="71">
                  <c:v>9.6973258495610754E-2</c:v>
                </c:pt>
                <c:pt idx="72">
                  <c:v>9.6771506867806112E-2</c:v>
                </c:pt>
                <c:pt idx="73">
                  <c:v>9.6606749598100047E-2</c:v>
                </c:pt>
                <c:pt idx="74">
                  <c:v>9.641792973343373E-2</c:v>
                </c:pt>
                <c:pt idx="75">
                  <c:v>9.6241625915173656E-2</c:v>
                </c:pt>
                <c:pt idx="76">
                  <c:v>9.6047457874635422E-2</c:v>
                </c:pt>
                <c:pt idx="77">
                  <c:v>9.5859731157062575E-2</c:v>
                </c:pt>
                <c:pt idx="78">
                  <c:v>9.5666333591421973E-2</c:v>
                </c:pt>
                <c:pt idx="79">
                  <c:v>9.5485377751880485E-2</c:v>
                </c:pt>
                <c:pt idx="80">
                  <c:v>9.5304764195926511E-2</c:v>
                </c:pt>
                <c:pt idx="81">
                  <c:v>9.5118489088313482E-2</c:v>
                </c:pt>
                <c:pt idx="82">
                  <c:v>9.4938569513655147E-2</c:v>
                </c:pt>
                <c:pt idx="83">
                  <c:v>9.474105103033334E-2</c:v>
                </c:pt>
                <c:pt idx="84">
                  <c:v>9.456184539147762E-2</c:v>
                </c:pt>
                <c:pt idx="85">
                  <c:v>9.4382978725650463E-2</c:v>
                </c:pt>
                <c:pt idx="86">
                  <c:v>9.4192560516636908E-2</c:v>
                </c:pt>
                <c:pt idx="87">
                  <c:v>9.4026259749582661E-2</c:v>
                </c:pt>
                <c:pt idx="88">
                  <c:v>9.3818796620066092E-2</c:v>
                </c:pt>
                <c:pt idx="89">
                  <c:v>9.3659066454870432E-2</c:v>
                </c:pt>
                <c:pt idx="90">
                  <c:v>9.3493707593113221E-2</c:v>
                </c:pt>
                <c:pt idx="91">
                  <c:v>9.3316861343087434E-2</c:v>
                </c:pt>
                <c:pt idx="92">
                  <c:v>9.3122716802936309E-2</c:v>
                </c:pt>
                <c:pt idx="93">
                  <c:v>9.2958304888135793E-2</c:v>
                </c:pt>
                <c:pt idx="94">
                  <c:v>9.2782471368945796E-2</c:v>
                </c:pt>
                <c:pt idx="95">
                  <c:v>9.2589438620321915E-2</c:v>
                </c:pt>
                <c:pt idx="96">
                  <c:v>9.2414302823127348E-2</c:v>
                </c:pt>
                <c:pt idx="97">
                  <c:v>9.2222036044468561E-2</c:v>
                </c:pt>
                <c:pt idx="98">
                  <c:v>9.2059214317897153E-2</c:v>
                </c:pt>
                <c:pt idx="99">
                  <c:v>9.1896680059655261E-2</c:v>
                </c:pt>
                <c:pt idx="100">
                  <c:v>9.1693915716075783E-2</c:v>
                </c:pt>
                <c:pt idx="101">
                  <c:v>9.1532026407258271E-2</c:v>
                </c:pt>
                <c:pt idx="102">
                  <c:v>9.1370422920549074E-2</c:v>
                </c:pt>
                <c:pt idx="103">
                  <c:v>9.1191837563292591E-2</c:v>
                </c:pt>
                <c:pt idx="104">
                  <c:v>9.1007857500150779E-2</c:v>
                </c:pt>
                <c:pt idx="105">
                  <c:v>9.0847179454801696E-2</c:v>
                </c:pt>
                <c:pt idx="106">
                  <c:v>9.06467307694276E-2</c:v>
                </c:pt>
                <c:pt idx="107">
                  <c:v>9.0480979805974804E-2</c:v>
                </c:pt>
                <c:pt idx="108">
                  <c:v>9.0321231984458739E-2</c:v>
                </c:pt>
                <c:pt idx="109">
                  <c:v>9.0127631611840189E-2</c:v>
                </c:pt>
                <c:pt idx="110">
                  <c:v>8.9968507640821427E-2</c:v>
                </c:pt>
                <c:pt idx="111">
                  <c:v>8.9803996833919764E-2</c:v>
                </c:pt>
                <c:pt idx="112">
                  <c:v>8.9594540397020347E-2</c:v>
                </c:pt>
                <c:pt idx="113">
                  <c:v>8.9453292407692453E-2</c:v>
                </c:pt>
                <c:pt idx="114">
                  <c:v>8.9295359009753925E-2</c:v>
                </c:pt>
                <c:pt idx="115">
                  <c:v>8.9126454066393399E-2</c:v>
                </c:pt>
                <c:pt idx="116">
                  <c:v>8.8935414658069187E-2</c:v>
                </c:pt>
                <c:pt idx="117">
                  <c:v>8.8783998641376857E-2</c:v>
                </c:pt>
                <c:pt idx="118">
                  <c:v>8.8588102236923566E-2</c:v>
                </c:pt>
                <c:pt idx="119">
                  <c:v>8.8420535091702612E-2</c:v>
                </c:pt>
                <c:pt idx="120">
                  <c:v>8.8247715350440264E-2</c:v>
                </c:pt>
                <c:pt idx="121">
                  <c:v>8.8080792057580973E-2</c:v>
                </c:pt>
                <c:pt idx="122">
                  <c:v>8.7925281864402474E-2</c:v>
                </c:pt>
                <c:pt idx="123">
                  <c:v>8.7764507172836861E-2</c:v>
                </c:pt>
                <c:pt idx="124">
                  <c:v>8.7576387049605298E-2</c:v>
                </c:pt>
                <c:pt idx="125">
                  <c:v>8.7410733595065557E-2</c:v>
                </c:pt>
                <c:pt idx="126">
                  <c:v>8.7250899774402424E-2</c:v>
                </c:pt>
                <c:pt idx="127">
                  <c:v>8.7074870576191177E-2</c:v>
                </c:pt>
                <c:pt idx="128">
                  <c:v>8.690468096370102E-2</c:v>
                </c:pt>
                <c:pt idx="129">
                  <c:v>8.675124724212474E-2</c:v>
                </c:pt>
                <c:pt idx="130">
                  <c:v>8.653798731413076E-2</c:v>
                </c:pt>
                <c:pt idx="131">
                  <c:v>8.6407011094134401E-2</c:v>
                </c:pt>
                <c:pt idx="132">
                  <c:v>8.6227242409319449E-2</c:v>
                </c:pt>
                <c:pt idx="133">
                  <c:v>8.6058709503388842E-2</c:v>
                </c:pt>
                <c:pt idx="134">
                  <c:v>8.5890505998464095E-2</c:v>
                </c:pt>
                <c:pt idx="135">
                  <c:v>8.5760509748742941E-2</c:v>
                </c:pt>
                <c:pt idx="136">
                  <c:v>8.5571284485621804E-2</c:v>
                </c:pt>
                <c:pt idx="137">
                  <c:v>8.542020492934134E-2</c:v>
                </c:pt>
                <c:pt idx="138">
                  <c:v>8.5247869168637094E-2</c:v>
                </c:pt>
                <c:pt idx="139">
                  <c:v>8.5097360615151274E-2</c:v>
                </c:pt>
                <c:pt idx="140">
                  <c:v>8.490959854959812E-2</c:v>
                </c:pt>
                <c:pt idx="141">
                  <c:v>8.4754338148626956E-2</c:v>
                </c:pt>
                <c:pt idx="142">
                  <c:v>8.4599361647150317E-2</c:v>
                </c:pt>
                <c:pt idx="143">
                  <c:v>8.4423353753960664E-2</c:v>
                </c:pt>
                <c:pt idx="144">
                  <c:v>8.4274300915715611E-2</c:v>
                </c:pt>
                <c:pt idx="145">
                  <c:v>8.4109585073810611E-2</c:v>
                </c:pt>
                <c:pt idx="146">
                  <c:v>8.3939893496294465E-2</c:v>
                </c:pt>
                <c:pt idx="147">
                  <c:v>8.3791694226646007E-2</c:v>
                </c:pt>
                <c:pt idx="148">
                  <c:v>8.3606813033263935E-2</c:v>
                </c:pt>
                <c:pt idx="149">
                  <c:v>8.3459201830615545E-2</c:v>
                </c:pt>
                <c:pt idx="150">
                  <c:v>8.3306593534706735E-2</c:v>
                </c:pt>
                <c:pt idx="151">
                  <c:v>8.3154264288818391E-2</c:v>
                </c:pt>
                <c:pt idx="152">
                  <c:v>8.2981262902256492E-2</c:v>
                </c:pt>
                <c:pt idx="153">
                  <c:v>8.283475613361059E-2</c:v>
                </c:pt>
                <c:pt idx="154">
                  <c:v>8.2672853911375771E-2</c:v>
                </c:pt>
                <c:pt idx="155">
                  <c:v>8.2500854092965717E-2</c:v>
                </c:pt>
                <c:pt idx="156">
                  <c:v>8.2339604489087156E-2</c:v>
                </c:pt>
                <c:pt idx="157">
                  <c:v>8.2178670050851832E-2</c:v>
                </c:pt>
                <c:pt idx="158">
                  <c:v>8.2028403255562266E-2</c:v>
                </c:pt>
                <c:pt idx="159">
                  <c:v>8.1888746695525483E-2</c:v>
                </c:pt>
                <c:pt idx="160">
                  <c:v>8.1702907744429343E-2</c:v>
                </c:pt>
                <c:pt idx="161">
                  <c:v>8.1563805353212004E-2</c:v>
                </c:pt>
                <c:pt idx="162">
                  <c:v>8.1409524883585951E-2</c:v>
                </c:pt>
                <c:pt idx="163">
                  <c:v>8.1255536240257165E-2</c:v>
                </c:pt>
                <c:pt idx="164">
                  <c:v>8.1096720635549388E-2</c:v>
                </c:pt>
                <c:pt idx="165">
                  <c:v>8.0938215439183794E-2</c:v>
                </c:pt>
                <c:pt idx="166">
                  <c:v>8.0774922118367093E-2</c:v>
                </c:pt>
                <c:pt idx="167">
                  <c:v>8.0632310733419574E-2</c:v>
                </c:pt>
                <c:pt idx="168">
                  <c:v>8.0474713235690332E-2</c:v>
                </c:pt>
                <c:pt idx="169">
                  <c:v>8.0312355033267363E-2</c:v>
                </c:pt>
                <c:pt idx="170">
                  <c:v>8.0165500865324021E-2</c:v>
                </c:pt>
                <c:pt idx="171">
                  <c:v>8.0029015969359435E-2</c:v>
                </c:pt>
                <c:pt idx="172">
                  <c:v>7.9852436892946591E-2</c:v>
                </c:pt>
                <c:pt idx="173">
                  <c:v>7.9711454192894604E-2</c:v>
                </c:pt>
                <c:pt idx="174">
                  <c:v>7.9570720403489378E-2</c:v>
                </c:pt>
                <c:pt idx="175">
                  <c:v>7.9390141999075278E-2</c:v>
                </c:pt>
                <c:pt idx="176">
                  <c:v>7.9239973081155685E-2</c:v>
                </c:pt>
                <c:pt idx="177">
                  <c:v>7.9100071710681452E-2</c:v>
                </c:pt>
                <c:pt idx="178">
                  <c:v>7.8940486855537451E-2</c:v>
                </c:pt>
                <c:pt idx="179">
                  <c:v>7.8791168474279472E-2</c:v>
                </c:pt>
                <c:pt idx="180">
                  <c:v>7.8647095853288829E-2</c:v>
                </c:pt>
                <c:pt idx="181">
                  <c:v>7.8483471573186622E-2</c:v>
                </c:pt>
                <c:pt idx="182">
                  <c:v>7.8339961587575932E-2</c:v>
                </c:pt>
                <c:pt idx="183">
                  <c:v>7.8196714015382446E-2</c:v>
                </c:pt>
                <c:pt idx="184">
                  <c:v>7.8038951689647446E-2</c:v>
                </c:pt>
                <c:pt idx="185">
                  <c:v>7.7886422965122049E-2</c:v>
                </c:pt>
                <c:pt idx="186">
                  <c:v>7.7748911342004831E-2</c:v>
                </c:pt>
                <c:pt idx="187">
                  <c:v>7.7567571863622578E-2</c:v>
                </c:pt>
                <c:pt idx="188">
                  <c:v>7.7435510043241562E-2</c:v>
                </c:pt>
                <c:pt idx="189">
                  <c:v>7.7284160757735504E-2</c:v>
                </c:pt>
                <c:pt idx="190">
                  <c:v>7.714284375714979E-2</c:v>
                </c:pt>
                <c:pt idx="191">
                  <c:v>7.700178516002551E-2</c:v>
                </c:pt>
                <c:pt idx="192">
                  <c:v>7.6841583927841461E-2</c:v>
                </c:pt>
                <c:pt idx="193">
                  <c:v>7.6701076195668766E-2</c:v>
                </c:pt>
                <c:pt idx="194">
                  <c:v>7.6555993729186908E-2</c:v>
                </c:pt>
                <c:pt idx="195">
                  <c:v>7.6420831032579739E-2</c:v>
                </c:pt>
                <c:pt idx="196">
                  <c:v>7.625702567874805E-2</c:v>
                </c:pt>
                <c:pt idx="197">
                  <c:v>7.6117586833364337E-2</c:v>
                </c:pt>
                <c:pt idx="198">
                  <c:v>7.5983198161825138E-2</c:v>
                </c:pt>
                <c:pt idx="199">
                  <c:v>7.5829901617210302E-2</c:v>
                </c:pt>
                <c:pt idx="200">
                  <c:v>7.5676914349266614E-2</c:v>
                </c:pt>
                <c:pt idx="201">
                  <c:v>7.55480714471405E-2</c:v>
                </c:pt>
                <c:pt idx="202">
                  <c:v>7.5390894647799966E-2</c:v>
                </c:pt>
                <c:pt idx="203">
                  <c:v>7.5229296926254602E-2</c:v>
                </c:pt>
                <c:pt idx="204">
                  <c:v>7.509647656639637E-2</c:v>
                </c:pt>
                <c:pt idx="205">
                  <c:v>7.4963890706243902E-2</c:v>
                </c:pt>
                <c:pt idx="206">
                  <c:v>7.4812650620354415E-2</c:v>
                </c:pt>
                <c:pt idx="207">
                  <c:v>7.4685279160979307E-2</c:v>
                </c:pt>
                <c:pt idx="208">
                  <c:v>7.4515787814467369E-2</c:v>
                </c:pt>
                <c:pt idx="209">
                  <c:v>7.4384227183742116E-2</c:v>
                </c:pt>
                <c:pt idx="210">
                  <c:v>7.4234156572383692E-2</c:v>
                </c:pt>
                <c:pt idx="211">
                  <c:v>7.4107770021717451E-2</c:v>
                </c:pt>
                <c:pt idx="212">
                  <c:v>7.3967592874361734E-2</c:v>
                </c:pt>
                <c:pt idx="213">
                  <c:v>7.3813704240539346E-2</c:v>
                </c:pt>
                <c:pt idx="214">
                  <c:v>7.367873310048785E-2</c:v>
                </c:pt>
                <c:pt idx="215">
                  <c:v>7.352080533678361E-2</c:v>
                </c:pt>
                <c:pt idx="216">
                  <c:v>7.3391001387778598E-2</c:v>
                </c:pt>
                <c:pt idx="217">
                  <c:v>7.3242934615245447E-2</c:v>
                </c:pt>
                <c:pt idx="218">
                  <c:v>7.3099779804020035E-2</c:v>
                </c:pt>
                <c:pt idx="219">
                  <c:v>7.2970719192585062E-2</c:v>
                </c:pt>
                <c:pt idx="220">
                  <c:v>7.2823500341827302E-2</c:v>
                </c:pt>
                <c:pt idx="221">
                  <c:v>7.2681165323453562E-2</c:v>
                </c:pt>
                <c:pt idx="222">
                  <c:v>7.255284379277864E-2</c:v>
                </c:pt>
                <c:pt idx="223">
                  <c:v>7.2415607836651005E-2</c:v>
                </c:pt>
                <c:pt idx="224">
                  <c:v>7.2264948087910383E-2</c:v>
                </c:pt>
                <c:pt idx="225">
                  <c:v>7.2137361405562678E-2</c:v>
                </c:pt>
                <c:pt idx="226">
                  <c:v>7.1978194777089707E-2</c:v>
                </c:pt>
                <c:pt idx="227">
                  <c:v>7.1837511925702216E-2</c:v>
                </c:pt>
                <c:pt idx="228">
                  <c:v>7.1706154327775981E-2</c:v>
                </c:pt>
                <c:pt idx="229">
                  <c:v>7.1561486743994429E-2</c:v>
                </c:pt>
                <c:pt idx="230">
                  <c:v>7.1421618356966241E-2</c:v>
                </c:pt>
                <c:pt idx="231">
                  <c:v>7.1300020262451122E-2</c:v>
                </c:pt>
                <c:pt idx="232">
                  <c:v>7.1147191185751898E-2</c:v>
                </c:pt>
                <c:pt idx="233">
                  <c:v>7.1021577948325851E-2</c:v>
                </c:pt>
                <c:pt idx="234">
                  <c:v>7.0936466722658312E-2</c:v>
                </c:pt>
                <c:pt idx="235">
                  <c:v>7.07397584333984E-2</c:v>
                </c:pt>
                <c:pt idx="236">
                  <c:v>7.0605951984507531E-2</c:v>
                </c:pt>
                <c:pt idx="237">
                  <c:v>7.0467951209677457E-2</c:v>
                </c:pt>
                <c:pt idx="238">
                  <c:v>7.0334658892587373E-2</c:v>
                </c:pt>
                <c:pt idx="239">
                  <c:v>7.0188328531590918E-2</c:v>
                </c:pt>
                <c:pt idx="240">
                  <c:v>7.0064408204878956E-2</c:v>
                </c:pt>
                <c:pt idx="241">
                  <c:v>6.9927465888423759E-2</c:v>
                </c:pt>
                <c:pt idx="242">
                  <c:v>6.9786386818922921E-2</c:v>
                </c:pt>
                <c:pt idx="243">
                  <c:v>6.9645592377266086E-2</c:v>
                </c:pt>
                <c:pt idx="244">
                  <c:v>6.9522630273138541E-2</c:v>
                </c:pt>
                <c:pt idx="245">
                  <c:v>6.9399885263568398E-2</c:v>
                </c:pt>
                <c:pt idx="246">
                  <c:v>6.9264241770770632E-2</c:v>
                </c:pt>
                <c:pt idx="247">
                  <c:v>6.9128863395949189E-2</c:v>
                </c:pt>
                <c:pt idx="248">
                  <c:v>6.8989395511625862E-2</c:v>
                </c:pt>
                <c:pt idx="249">
                  <c:v>6.8867591949547668E-2</c:v>
                </c:pt>
                <c:pt idx="250">
                  <c:v>6.8732988834900852E-2</c:v>
                </c:pt>
                <c:pt idx="251">
                  <c:v>6.8594319629808956E-2</c:v>
                </c:pt>
                <c:pt idx="252">
                  <c:v>6.8468892331223288E-2</c:v>
                </c:pt>
                <c:pt idx="253">
                  <c:v>6.8335068483121375E-2</c:v>
                </c:pt>
                <c:pt idx="254">
                  <c:v>6.8201506196463091E-2</c:v>
                </c:pt>
                <c:pt idx="255">
                  <c:v>6.8051023789197876E-2</c:v>
                </c:pt>
                <c:pt idx="256">
                  <c:v>6.7930876960266826E-2</c:v>
                </c:pt>
                <c:pt idx="257">
                  <c:v>6.7810942255411205E-2</c:v>
                </c:pt>
                <c:pt idx="258">
                  <c:v>6.7686947391878069E-2</c:v>
                </c:pt>
                <c:pt idx="259">
                  <c:v>6.7554651871126373E-2</c:v>
                </c:pt>
                <c:pt idx="260">
                  <c:v>6.7422614924671262E-2</c:v>
                </c:pt>
                <c:pt idx="261">
                  <c:v>6.7299330132297469E-2</c:v>
                </c:pt>
                <c:pt idx="262">
                  <c:v>6.7167792217394204E-2</c:v>
                </c:pt>
                <c:pt idx="263">
                  <c:v>6.7036511396031437E-2</c:v>
                </c:pt>
                <c:pt idx="264">
                  <c:v>6.6909709753863275E-2</c:v>
                </c:pt>
                <c:pt idx="265">
                  <c:v>6.676629115277094E-2</c:v>
                </c:pt>
                <c:pt idx="266">
                  <c:v>6.6652618934627678E-2</c:v>
                </c:pt>
                <c:pt idx="267">
                  <c:v>6.6505554051354845E-2</c:v>
                </c:pt>
                <c:pt idx="268">
                  <c:v>6.6388135811618662E-2</c:v>
                </c:pt>
                <c:pt idx="269">
                  <c:v>6.6270924878523554E-2</c:v>
                </c:pt>
                <c:pt idx="270">
                  <c:v>6.614139700268741E-2</c:v>
                </c:pt>
                <c:pt idx="271">
                  <c:v>6.5995460099004116E-2</c:v>
                </c:pt>
                <c:pt idx="272">
                  <c:v>6.5887258313349781E-2</c:v>
                </c:pt>
                <c:pt idx="273">
                  <c:v>6.5762630519061158E-2</c:v>
                </c:pt>
                <c:pt idx="274">
                  <c:v>6.5629954029162912E-2</c:v>
                </c:pt>
                <c:pt idx="275">
                  <c:v>6.5505812933914762E-2</c:v>
                </c:pt>
                <c:pt idx="276">
                  <c:v>6.5381906655401681E-2</c:v>
                </c:pt>
                <c:pt idx="277">
                  <c:v>6.5254116383835173E-2</c:v>
                </c:pt>
                <c:pt idx="278">
                  <c:v>6.5130686197159421E-2</c:v>
                </c:pt>
                <c:pt idx="279">
                  <c:v>6.4991080870265269E-2</c:v>
                </c:pt>
                <c:pt idx="280">
                  <c:v>6.4876336494052042E-2</c:v>
                </c:pt>
                <c:pt idx="281">
                  <c:v>6.4761794703665915E-2</c:v>
                </c:pt>
                <c:pt idx="282">
                  <c:v>6.4635216453570885E-2</c:v>
                </c:pt>
                <c:pt idx="283">
                  <c:v>6.4508885603250229E-2</c:v>
                </c:pt>
                <c:pt idx="284">
                  <c:v>6.4386865043728467E-2</c:v>
                </c:pt>
                <c:pt idx="285">
                  <c:v>6.4265075289882664E-2</c:v>
                </c:pt>
                <c:pt idx="286">
                  <c:v>6.4139467888024201E-2</c:v>
                </c:pt>
                <c:pt idx="287">
                  <c:v>6.4014105988397421E-2</c:v>
                </c:pt>
                <c:pt idx="288">
                  <c:v>6.3884957156918526E-2</c:v>
                </c:pt>
                <c:pt idx="289">
                  <c:v>6.3768141105098236E-2</c:v>
                </c:pt>
                <c:pt idx="290">
                  <c:v>6.3647521686787986E-2</c:v>
                </c:pt>
                <c:pt idx="291">
                  <c:v>6.3511095470669382E-2</c:v>
                </c:pt>
                <c:pt idx="292">
                  <c:v>6.3398964068408989E-2</c:v>
                </c:pt>
                <c:pt idx="293">
                  <c:v>6.328703063866474E-2</c:v>
                </c:pt>
                <c:pt idx="294">
                  <c:v>6.3155362778387028E-2</c:v>
                </c:pt>
                <c:pt idx="295">
                  <c:v>6.3039880817384417E-2</c:v>
                </c:pt>
                <c:pt idx="296">
                  <c:v>6.2920638926014114E-2</c:v>
                </c:pt>
                <c:pt idx="297">
                  <c:v>6.2793696170699007E-2</c:v>
                </c:pt>
                <c:pt idx="298">
                  <c:v>6.2678875530718811E-2</c:v>
                </c:pt>
                <c:pt idx="299">
                  <c:v>6.2556368388677674E-2</c:v>
                </c:pt>
                <c:pt idx="300">
                  <c:v>6.2434100689347072E-2</c:v>
                </c:pt>
                <c:pt idx="301">
                  <c:v>6.2316004649892801E-2</c:v>
                </c:pt>
                <c:pt idx="302">
                  <c:v>6.2198131992762952E-2</c:v>
                </c:pt>
                <c:pt idx="303">
                  <c:v>6.2064812492293245E-2</c:v>
                </c:pt>
                <c:pt idx="304">
                  <c:v>6.1955234561000855E-2</c:v>
                </c:pt>
                <c:pt idx="305">
                  <c:v>6.1845850093968563E-2</c:v>
                </c:pt>
                <c:pt idx="306">
                  <c:v>6.1721075731378805E-2</c:v>
                </c:pt>
                <c:pt idx="307">
                  <c:v>6.1604328400765365E-2</c:v>
                </c:pt>
                <c:pt idx="308">
                  <c:v>6.1487801901351682E-2</c:v>
                </c:pt>
                <c:pt idx="309">
                  <c:v>6.1367622737039218E-2</c:v>
                </c:pt>
                <c:pt idx="310">
                  <c:v>6.1251543973736E-2</c:v>
                </c:pt>
                <c:pt idx="311">
                  <c:v>6.1124110917510424E-2</c:v>
                </c:pt>
                <c:pt idx="312">
                  <c:v>6.1016193832813537E-2</c:v>
                </c:pt>
                <c:pt idx="313">
                  <c:v>6.0896936436100613E-2</c:v>
                </c:pt>
                <c:pt idx="314">
                  <c:v>6.0774076512339563E-2</c:v>
                </c:pt>
                <c:pt idx="315">
                  <c:v>6.0651464459189876E-2</c:v>
                </c:pt>
                <c:pt idx="316">
                  <c:v>6.0544381850890422E-2</c:v>
                </c:pt>
                <c:pt idx="317">
                  <c:v>6.0426046620329923E-2</c:v>
                </c:pt>
                <c:pt idx="318">
                  <c:v>6.031555531678319E-2</c:v>
                </c:pt>
                <c:pt idx="319">
                  <c:v>6.0197667332355924E-2</c:v>
                </c:pt>
                <c:pt idx="320">
                  <c:v>6.0072426853044848E-2</c:v>
                </c:pt>
                <c:pt idx="321">
                  <c:v>5.9970151200290547E-2</c:v>
                </c:pt>
                <c:pt idx="322">
                  <c:v>5.9852938315261645E-2</c:v>
                </c:pt>
                <c:pt idx="323">
                  <c:v>5.9735954525209856E-2</c:v>
                </c:pt>
                <c:pt idx="324">
                  <c:v>5.962296211297749E-2</c:v>
                </c:pt>
                <c:pt idx="325">
                  <c:v>5.9495162398247294E-2</c:v>
                </c:pt>
                <c:pt idx="326">
                  <c:v>5.9393869560771445E-2</c:v>
                </c:pt>
                <c:pt idx="327">
                  <c:v>5.9262820659262506E-2</c:v>
                </c:pt>
                <c:pt idx="328">
                  <c:v>5.9158189757635274E-2</c:v>
                </c:pt>
                <c:pt idx="329">
                  <c:v>5.9053743586087608E-2</c:v>
                </c:pt>
                <c:pt idx="330">
                  <c:v>5.8942041597022932E-2</c:v>
                </c:pt>
                <c:pt idx="331">
                  <c:v>5.8834263852589608E-2</c:v>
                </c:pt>
                <c:pt idx="332">
                  <c:v>5.8715565382773283E-2</c:v>
                </c:pt>
                <c:pt idx="333">
                  <c:v>5.8604503068277469E-2</c:v>
                </c:pt>
                <c:pt idx="334">
                  <c:v>5.8482577146903574E-2</c:v>
                </c:pt>
                <c:pt idx="335">
                  <c:v>5.837563955053332E-2</c:v>
                </c:pt>
                <c:pt idx="336">
                  <c:v>5.8265220216300741E-2</c:v>
                </c:pt>
                <c:pt idx="337">
                  <c:v>5.8147669795333215E-2</c:v>
                </c:pt>
                <c:pt idx="338">
                  <c:v>5.8041344589677107E-2</c:v>
                </c:pt>
                <c:pt idx="339">
                  <c:v>5.926656089784043E-2</c:v>
                </c:pt>
                <c:pt idx="340">
                  <c:v>5.7814680330073767E-2</c:v>
                </c:pt>
                <c:pt idx="341">
                  <c:v>5.7712606178642351E-2</c:v>
                </c:pt>
                <c:pt idx="342">
                  <c:v>5.7599805711454226E-2</c:v>
                </c:pt>
                <c:pt idx="343">
                  <c:v>5.7494482295923077E-2</c:v>
                </c:pt>
                <c:pt idx="344">
                  <c:v>5.737848684319663E-2</c:v>
                </c:pt>
                <c:pt idx="345">
                  <c:v>5.726995365426233E-2</c:v>
                </c:pt>
                <c:pt idx="346">
                  <c:v>5.7154411189377488E-2</c:v>
                </c:pt>
                <c:pt idx="347">
                  <c:v>5.7046301846497866E-2</c:v>
                </c:pt>
                <c:pt idx="348">
                  <c:v>5.6938396995796073E-2</c:v>
                </c:pt>
                <c:pt idx="349">
                  <c:v>5.6827109736264106E-2</c:v>
                </c:pt>
                <c:pt idx="350">
                  <c:v>5.6719619494242715E-2</c:v>
                </c:pt>
                <c:pt idx="351">
                  <c:v>5.6598042991934189E-2</c:v>
                </c:pt>
                <c:pt idx="352">
                  <c:v>5.6498116862824813E-2</c:v>
                </c:pt>
                <c:pt idx="353">
                  <c:v>5.6398367157329259E-2</c:v>
                </c:pt>
                <c:pt idx="354">
                  <c:v>5.6366342168303156E-2</c:v>
                </c:pt>
                <c:pt idx="356">
                  <c:v>9.9672362052628347E-2</c:v>
                </c:pt>
                <c:pt idx="357">
                  <c:v>9.9483828685902442E-2</c:v>
                </c:pt>
                <c:pt idx="358">
                  <c:v>9.9295651935891904E-2</c:v>
                </c:pt>
                <c:pt idx="359">
                  <c:v>9.9101576556702695E-2</c:v>
                </c:pt>
                <c:pt idx="360">
                  <c:v>9.8907880501804823E-2</c:v>
                </c:pt>
                <c:pt idx="361">
                  <c:v>9.8708333277116922E-2</c:v>
                </c:pt>
                <c:pt idx="362">
                  <c:v>9.8527841369657837E-2</c:v>
                </c:pt>
                <c:pt idx="363">
                  <c:v>9.8341472899330526E-2</c:v>
                </c:pt>
                <c:pt idx="364">
                  <c:v>9.8130681423407751E-2</c:v>
                </c:pt>
                <c:pt idx="365">
                  <c:v>9.7957427744956291E-2</c:v>
                </c:pt>
                <c:pt idx="366">
                  <c:v>9.7778308896562471E-2</c:v>
                </c:pt>
                <c:pt idx="367">
                  <c:v>9.7581040589163726E-2</c:v>
                </c:pt>
                <c:pt idx="368">
                  <c:v>9.7396463021902122E-2</c:v>
                </c:pt>
                <c:pt idx="369">
                  <c:v>9.7212234588838417E-2</c:v>
                </c:pt>
                <c:pt idx="370">
                  <c:v>9.7022231291394506E-2</c:v>
                </c:pt>
                <c:pt idx="371">
                  <c:v>9.6838710729265476E-2</c:v>
                </c:pt>
                <c:pt idx="372">
                  <c:v>9.6637239026373098E-2</c:v>
                </c:pt>
                <c:pt idx="373">
                  <c:v>9.6466622080746592E-2</c:v>
                </c:pt>
                <c:pt idx="374">
                  <c:v>9.627807609817414E-2</c:v>
                </c:pt>
                <c:pt idx="375">
                  <c:v>9.6083834519179512E-2</c:v>
                </c:pt>
                <c:pt idx="376">
                  <c:v>9.5889984823701258E-2</c:v>
                </c:pt>
                <c:pt idx="377">
                  <c:v>9.5720687185527537E-2</c:v>
                </c:pt>
                <c:pt idx="378">
                  <c:v>9.5551688449166602E-2</c:v>
                </c:pt>
                <c:pt idx="379">
                  <c:v>9.536493072305878E-2</c:v>
                </c:pt>
                <c:pt idx="380">
                  <c:v>9.5178538018739933E-2</c:v>
                </c:pt>
                <c:pt idx="381">
                  <c:v>9.4986514764221333E-2</c:v>
                </c:pt>
                <c:pt idx="382">
                  <c:v>9.4818812238900263E-2</c:v>
                </c:pt>
                <c:pt idx="383">
                  <c:v>9.463348693430973E-2</c:v>
                </c:pt>
                <c:pt idx="384">
                  <c:v>9.4442563323526879E-2</c:v>
                </c:pt>
                <c:pt idx="385">
                  <c:v>9.4269871537193795E-2</c:v>
                </c:pt>
                <c:pt idx="386">
                  <c:v>9.4085619148413333E-2</c:v>
                </c:pt>
                <c:pt idx="387">
                  <c:v>9.390172688468891E-2</c:v>
                </c:pt>
                <c:pt idx="388">
                  <c:v>9.3694538529240229E-2</c:v>
                </c:pt>
                <c:pt idx="389">
                  <c:v>9.3529117040104137E-2</c:v>
                </c:pt>
                <c:pt idx="390">
                  <c:v>9.336398760928323E-2</c:v>
                </c:pt>
                <c:pt idx="391">
                  <c:v>9.3193268039292343E-2</c:v>
                </c:pt>
                <c:pt idx="392">
                  <c:v>9.3022860636469196E-2</c:v>
                </c:pt>
                <c:pt idx="393">
                  <c:v>9.2846905008077352E-2</c:v>
                </c:pt>
                <c:pt idx="394">
                  <c:v>9.2665433836433067E-2</c:v>
                </c:pt>
                <c:pt idx="395">
                  <c:v>9.248431735389917E-2</c:v>
                </c:pt>
                <c:pt idx="396">
                  <c:v>9.2321032559090729E-2</c:v>
                </c:pt>
                <c:pt idx="397">
                  <c:v>9.2152220071715391E-2</c:v>
                </c:pt>
                <c:pt idx="398">
                  <c:v>9.1972106675963727E-2</c:v>
                </c:pt>
                <c:pt idx="399">
                  <c:v>9.1786552415344905E-2</c:v>
                </c:pt>
                <c:pt idx="400">
                  <c:v>9.1630282225273973E-2</c:v>
                </c:pt>
                <c:pt idx="401">
                  <c:v>9.1422335758579332E-2</c:v>
                </c:pt>
                <c:pt idx="402">
                  <c:v>9.1260925935137294E-2</c:v>
                </c:pt>
                <c:pt idx="403">
                  <c:v>9.1076806485803102E-2</c:v>
                </c:pt>
                <c:pt idx="404">
                  <c:v>9.0904531879244188E-2</c:v>
                </c:pt>
                <c:pt idx="405">
                  <c:v>9.0738309516746218E-2</c:v>
                </c:pt>
                <c:pt idx="406">
                  <c:v>9.0555244449078434E-2</c:v>
                </c:pt>
                <c:pt idx="407">
                  <c:v>9.0378252374789275E-2</c:v>
                </c:pt>
                <c:pt idx="408">
                  <c:v>9.0201606235123244E-2</c:v>
                </c:pt>
                <c:pt idx="409">
                  <c:v>9.0002581967149609E-2</c:v>
                </c:pt>
                <c:pt idx="410">
                  <c:v>8.9843678776325375E-2</c:v>
                </c:pt>
                <c:pt idx="411">
                  <c:v>8.9685056135497612E-2</c:v>
                </c:pt>
                <c:pt idx="412">
                  <c:v>8.9543665445889056E-2</c:v>
                </c:pt>
                <c:pt idx="413">
                  <c:v>8.9346092883593534E-2</c:v>
                </c:pt>
                <c:pt idx="414">
                  <c:v>8.9171464120728336E-2</c:v>
                </c:pt>
                <c:pt idx="415">
                  <c:v>8.8997176673345835E-2</c:v>
                </c:pt>
                <c:pt idx="416">
                  <c:v>8.8840048566144358E-2</c:v>
                </c:pt>
                <c:pt idx="417">
                  <c:v>8.8655217977892289E-2</c:v>
                </c:pt>
                <c:pt idx="418">
                  <c:v>8.8487523881163987E-2</c:v>
                </c:pt>
                <c:pt idx="419">
                  <c:v>8.8325721108881289E-2</c:v>
                </c:pt>
                <c:pt idx="420">
                  <c:v>8.8141960572345926E-2</c:v>
                </c:pt>
                <c:pt idx="421">
                  <c:v>8.7975237317932109E-2</c:v>
                </c:pt>
                <c:pt idx="422">
                  <c:v>8.7803287920260972E-2</c:v>
                </c:pt>
                <c:pt idx="423">
                  <c:v>8.7631674601198528E-2</c:v>
                </c:pt>
                <c:pt idx="424">
                  <c:v>8.7487999511161971E-2</c:v>
                </c:pt>
                <c:pt idx="425">
                  <c:v>8.7294962648671967E-2</c:v>
                </c:pt>
                <c:pt idx="426">
                  <c:v>8.7135340519547438E-2</c:v>
                </c:pt>
                <c:pt idx="427">
                  <c:v>8.6970521318209704E-2</c:v>
                </c:pt>
                <c:pt idx="428">
                  <c:v>8.6822450609164381E-2</c:v>
                </c:pt>
                <c:pt idx="429">
                  <c:v>8.6641817607735649E-2</c:v>
                </c:pt>
                <c:pt idx="430">
                  <c:v>8.6472474406114677E-2</c:v>
                </c:pt>
                <c:pt idx="431">
                  <c:v>8.6303462189239025E-2</c:v>
                </c:pt>
                <c:pt idx="432">
                  <c:v>8.6134780310192269E-2</c:v>
                </c:pt>
                <c:pt idx="433">
                  <c:v>8.5977279618197899E-2</c:v>
                </c:pt>
                <c:pt idx="434">
                  <c:v>8.5803819956065994E-2</c:v>
                </c:pt>
                <c:pt idx="435">
                  <c:v>8.5641519367205446E-2</c:v>
                </c:pt>
                <c:pt idx="436">
                  <c:v>8.5490315808406991E-2</c:v>
                </c:pt>
                <c:pt idx="437">
                  <c:v>8.5312454296445309E-2</c:v>
                </c:pt>
                <c:pt idx="438">
                  <c:v>8.515645725855843E-2</c:v>
                </c:pt>
                <c:pt idx="439">
                  <c:v>8.5145709362560038E-2</c:v>
                </c:pt>
              </c:numCache>
            </c:numRef>
          </c:val>
          <c:smooth val="0"/>
        </c:ser>
        <c:dLbls>
          <c:showLegendKey val="0"/>
          <c:showVal val="0"/>
          <c:showCatName val="0"/>
          <c:showSerName val="0"/>
          <c:showPercent val="0"/>
          <c:showBubbleSize val="0"/>
        </c:dLbls>
        <c:marker val="1"/>
        <c:smooth val="0"/>
        <c:axId val="233402368"/>
        <c:axId val="233403904"/>
      </c:lineChart>
      <c:dateAx>
        <c:axId val="233402368"/>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a:pPr>
            <a:endParaRPr lang="ja-JP"/>
          </a:p>
        </c:txPr>
        <c:crossAx val="233403904"/>
        <c:crossesAt val="1.0000000000000004E-6"/>
        <c:auto val="0"/>
        <c:lblOffset val="100"/>
        <c:baseTimeUnit val="days"/>
        <c:majorUnit val="12"/>
        <c:majorTimeUnit val="months"/>
        <c:minorUnit val="6"/>
        <c:minorTimeUnit val="months"/>
      </c:dateAx>
      <c:valAx>
        <c:axId val="233403904"/>
        <c:scaling>
          <c:logBase val="10"/>
          <c:orientation val="minMax"/>
        </c:scaling>
        <c:delete val="0"/>
        <c:axPos val="l"/>
        <c:majorGridlines>
          <c:spPr>
            <a:ln w="3175">
              <a:solidFill>
                <a:schemeClr val="bg1">
                  <a:lumMod val="85000"/>
                </a:schemeClr>
              </a:solidFill>
              <a:prstDash val="solid"/>
            </a:ln>
          </c:spPr>
        </c:majorGridlines>
        <c:minorGridlines>
          <c:spPr>
            <a:ln>
              <a:solidFill>
                <a:schemeClr val="bg1">
                  <a:lumMod val="85000"/>
                </a:schemeClr>
              </a:solidFill>
            </a:ln>
          </c:spPr>
        </c:minorGridlines>
        <c:numFmt formatCode="General" sourceLinked="0"/>
        <c:majorTickMark val="in"/>
        <c:minorTickMark val="none"/>
        <c:tickLblPos val="nextTo"/>
        <c:spPr>
          <a:ln w="3175">
            <a:solidFill>
              <a:srgbClr val="000000"/>
            </a:solidFill>
            <a:prstDash val="solid"/>
          </a:ln>
        </c:spPr>
        <c:txPr>
          <a:bodyPr rot="0" vert="horz"/>
          <a:lstStyle/>
          <a:p>
            <a:pPr>
              <a:defRPr sz="900"/>
            </a:pPr>
            <a:endParaRPr lang="ja-JP"/>
          </a:p>
        </c:txPr>
        <c:crossAx val="233402368"/>
        <c:crossesAt val="1"/>
        <c:crossBetween val="midCat"/>
      </c:valAx>
      <c:spPr>
        <a:solidFill>
          <a:srgbClr val="FFFFFF"/>
        </a:solidFill>
        <a:ln w="12700">
          <a:solidFill>
            <a:srgbClr val="808080"/>
          </a:solidFill>
          <a:prstDash val="solid"/>
        </a:ln>
      </c:spPr>
    </c:plotArea>
    <c:legend>
      <c:legendPos val="r"/>
      <c:layout>
        <c:manualLayout>
          <c:xMode val="edge"/>
          <c:yMode val="edge"/>
          <c:x val="0.31240114418824666"/>
          <c:y val="5.2948611111111099E-2"/>
          <c:w val="0.2636463707103297"/>
          <c:h val="0.26407951388888889"/>
        </c:manualLayout>
      </c:layout>
      <c:overlay val="0"/>
      <c:spPr>
        <a:solidFill>
          <a:srgbClr val="FFFFFF"/>
        </a:solidFill>
        <a:ln w="3175">
          <a:noFill/>
          <a:prstDash val="solid"/>
        </a:ln>
      </c:spPr>
      <c:txPr>
        <a:bodyPr/>
        <a:lstStyle/>
        <a:p>
          <a:pPr>
            <a:defRPr sz="1000"/>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printSettings>
    <c:headerFooter alignWithMargins="0"/>
    <c:pageMargins b="1" l="0.75" r="0.75" t="1" header="0.51200000000000001" footer="0.51200000000000001"/>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en-US" altLang="ja-JP" sz="1100" b="0" i="0" u="none" strike="noStrike" baseline="0">
                <a:solidFill>
                  <a:srgbClr val="000000"/>
                </a:solidFill>
                <a:latin typeface="Meiryo UI"/>
                <a:ea typeface="Meiryo UI"/>
              </a:rPr>
              <a:t>BE</a:t>
            </a:r>
            <a:r>
              <a:rPr lang="ja-JP" altLang="en-US" sz="1100" b="0" i="0" u="none" strike="noStrike" baseline="0">
                <a:solidFill>
                  <a:srgbClr val="000000"/>
                </a:solidFill>
                <a:latin typeface="Meiryo UI"/>
                <a:ea typeface="Meiryo UI"/>
              </a:rPr>
              <a:t>-7と黒点数</a:t>
            </a:r>
            <a:r>
              <a:rPr lang="en-US" altLang="ja-JP" sz="1100" b="0" i="0" u="none" strike="noStrike" baseline="0">
                <a:solidFill>
                  <a:srgbClr val="000000"/>
                </a:solidFill>
                <a:latin typeface="Meiryo UI"/>
                <a:ea typeface="Meiryo UI"/>
              </a:rPr>
              <a:t>(</a:t>
            </a:r>
            <a:r>
              <a:rPr lang="ja-JP" altLang="en-US" sz="1100" b="0" i="0" u="none" strike="noStrike" baseline="0">
                <a:solidFill>
                  <a:srgbClr val="000000"/>
                </a:solidFill>
                <a:latin typeface="Meiryo UI"/>
                <a:ea typeface="Meiryo UI"/>
              </a:rPr>
              <a:t>塚浜</a:t>
            </a:r>
            <a:r>
              <a:rPr lang="en-US" altLang="ja-JP" sz="1100" b="0" i="0" u="none" strike="noStrike" baseline="0">
                <a:solidFill>
                  <a:srgbClr val="000000"/>
                </a:solidFill>
                <a:latin typeface="Meiryo UI"/>
                <a:ea typeface="Meiryo UI"/>
              </a:rPr>
              <a:t>)</a:t>
            </a:r>
            <a:endParaRPr lang="ja-JP" altLang="en-US" sz="1100" b="0" i="0" u="none" strike="noStrike" baseline="0">
              <a:solidFill>
                <a:srgbClr val="000000"/>
              </a:solidFill>
              <a:latin typeface="Meiryo UI"/>
              <a:ea typeface="Meiryo UI"/>
            </a:endParaRPr>
          </a:p>
        </c:rich>
      </c:tx>
      <c:layout>
        <c:manualLayout>
          <c:xMode val="edge"/>
          <c:yMode val="edge"/>
          <c:x val="0.14825047179019979"/>
          <c:y val="1.2316650662569617E-2"/>
        </c:manualLayout>
      </c:layout>
      <c:overlay val="0"/>
      <c:spPr>
        <a:noFill/>
        <a:ln w="25400">
          <a:noFill/>
        </a:ln>
      </c:spPr>
    </c:title>
    <c:autoTitleDeleted val="0"/>
    <c:plotArea>
      <c:layout>
        <c:manualLayout>
          <c:layoutTarget val="inner"/>
          <c:xMode val="edge"/>
          <c:yMode val="edge"/>
          <c:x val="9.5679300730917044E-2"/>
          <c:y val="5.4054212574525425E-2"/>
          <c:w val="0.86728656468992538"/>
          <c:h val="0.84384631852453584"/>
        </c:manualLayout>
      </c:layout>
      <c:scatterChart>
        <c:scatterStyle val="lineMarker"/>
        <c:varyColors val="0"/>
        <c:ser>
          <c:idx val="0"/>
          <c:order val="0"/>
          <c:tx>
            <c:strRef>
              <c:f>浮遊塵!$AB$233</c:f>
              <c:strCache>
                <c:ptCount val="1"/>
                <c:pt idx="0">
                  <c:v>ウォルフ黒点数(国立天文台)</c:v>
                </c:pt>
              </c:strCache>
            </c:strRef>
          </c:tx>
          <c:spPr>
            <a:ln w="28575">
              <a:noFill/>
            </a:ln>
          </c:spPr>
          <c:marker>
            <c:symbol val="diamond"/>
            <c:size val="5"/>
            <c:spPr>
              <a:solidFill>
                <a:srgbClr val="000080"/>
              </a:solidFill>
              <a:ln>
                <a:solidFill>
                  <a:srgbClr val="000080"/>
                </a:solidFill>
                <a:prstDash val="solid"/>
              </a:ln>
            </c:spPr>
          </c:marker>
          <c:xVal>
            <c:numRef>
              <c:f>浮遊塵!$F$235:$F$722</c:f>
              <c:numCache>
                <c:formatCode>0.00_);[Red]\(0.00\)</c:formatCode>
                <c:ptCount val="488"/>
                <c:pt idx="0">
                  <c:v>2.592592592592593</c:v>
                </c:pt>
                <c:pt idx="1">
                  <c:v>2.592592592592593</c:v>
                </c:pt>
                <c:pt idx="2">
                  <c:v>2.592592592592593</c:v>
                </c:pt>
                <c:pt idx="3">
                  <c:v>2.592592592592593</c:v>
                </c:pt>
                <c:pt idx="4">
                  <c:v>2.9629629629629628</c:v>
                </c:pt>
                <c:pt idx="5">
                  <c:v>3.333333333333333</c:v>
                </c:pt>
                <c:pt idx="6">
                  <c:v>4.0740740740740735</c:v>
                </c:pt>
                <c:pt idx="7">
                  <c:v>2.9629629629629628</c:v>
                </c:pt>
                <c:pt idx="8">
                  <c:v>2.592592592592593</c:v>
                </c:pt>
                <c:pt idx="9">
                  <c:v>1.8518518518518519</c:v>
                </c:pt>
                <c:pt idx="10">
                  <c:v>1.1111111111111112</c:v>
                </c:pt>
                <c:pt idx="11">
                  <c:v>2.592592592592593</c:v>
                </c:pt>
                <c:pt idx="12">
                  <c:v>5.5555555555555554</c:v>
                </c:pt>
                <c:pt idx="13">
                  <c:v>2.9629629629629628</c:v>
                </c:pt>
                <c:pt idx="14">
                  <c:v>2.592592592592593</c:v>
                </c:pt>
                <c:pt idx="15">
                  <c:v>2.2222222222222223</c:v>
                </c:pt>
                <c:pt idx="16">
                  <c:v>2.592592592592593</c:v>
                </c:pt>
                <c:pt idx="17">
                  <c:v>2.9629629629629628</c:v>
                </c:pt>
                <c:pt idx="18">
                  <c:v>3.333333333333333</c:v>
                </c:pt>
                <c:pt idx="19">
                  <c:v>2.9629629629629628</c:v>
                </c:pt>
                <c:pt idx="20">
                  <c:v>1.1111111111111112</c:v>
                </c:pt>
                <c:pt idx="21">
                  <c:v>1.1111111111111112</c:v>
                </c:pt>
                <c:pt idx="22">
                  <c:v>1.1111111111111112</c:v>
                </c:pt>
                <c:pt idx="23">
                  <c:v>1.8518518518518519</c:v>
                </c:pt>
                <c:pt idx="24">
                  <c:v>2.9629629629629628</c:v>
                </c:pt>
                <c:pt idx="25">
                  <c:v>2.592592592592593</c:v>
                </c:pt>
                <c:pt idx="26">
                  <c:v>2.9629629629629628</c:v>
                </c:pt>
                <c:pt idx="27">
                  <c:v>1.8518518518518519</c:v>
                </c:pt>
                <c:pt idx="28">
                  <c:v>2.2222222222222223</c:v>
                </c:pt>
                <c:pt idx="29">
                  <c:v>2.592592592592593</c:v>
                </c:pt>
                <c:pt idx="30">
                  <c:v>2.592592592592593</c:v>
                </c:pt>
                <c:pt idx="31">
                  <c:v>2.2222222222222223</c:v>
                </c:pt>
                <c:pt idx="32">
                  <c:v>1.4814814814814814</c:v>
                </c:pt>
                <c:pt idx="33">
                  <c:v>0.7407407407407407</c:v>
                </c:pt>
                <c:pt idx="34">
                  <c:v>1.4814814814814814</c:v>
                </c:pt>
                <c:pt idx="35">
                  <c:v>2.2222222222222223</c:v>
                </c:pt>
                <c:pt idx="36">
                  <c:v>3.333333333333333</c:v>
                </c:pt>
                <c:pt idx="37">
                  <c:v>3.7037037037037037</c:v>
                </c:pt>
                <c:pt idx="38">
                  <c:v>2.592592592592593</c:v>
                </c:pt>
                <c:pt idx="39">
                  <c:v>2.9629629629629628</c:v>
                </c:pt>
                <c:pt idx="40">
                  <c:v>2.9629629629629628</c:v>
                </c:pt>
                <c:pt idx="41">
                  <c:v>4.0740740740740735</c:v>
                </c:pt>
                <c:pt idx="42">
                  <c:v>2.9629629629629628</c:v>
                </c:pt>
                <c:pt idx="43">
                  <c:v>3.7037037037037037</c:v>
                </c:pt>
                <c:pt idx="44">
                  <c:v>2.9629629629629628</c:v>
                </c:pt>
                <c:pt idx="45">
                  <c:v>1.8518518518518519</c:v>
                </c:pt>
                <c:pt idx="46">
                  <c:v>2.592592592592593</c:v>
                </c:pt>
                <c:pt idx="47">
                  <c:v>3.333333333333333</c:v>
                </c:pt>
                <c:pt idx="48">
                  <c:v>3.7037037037037037</c:v>
                </c:pt>
                <c:pt idx="49">
                  <c:v>2.592592592592593</c:v>
                </c:pt>
                <c:pt idx="50">
                  <c:v>2.592592592592593</c:v>
                </c:pt>
                <c:pt idx="51">
                  <c:v>2.9629629629629628</c:v>
                </c:pt>
                <c:pt idx="52">
                  <c:v>3.333333333333333</c:v>
                </c:pt>
                <c:pt idx="53">
                  <c:v>3.333333333333333</c:v>
                </c:pt>
                <c:pt idx="55">
                  <c:v>3.6444444444444444</c:v>
                </c:pt>
                <c:pt idx="56">
                  <c:v>3.333333333333333</c:v>
                </c:pt>
                <c:pt idx="57">
                  <c:v>2.088888888888889</c:v>
                </c:pt>
                <c:pt idx="58">
                  <c:v>1.0037037037037038</c:v>
                </c:pt>
                <c:pt idx="59">
                  <c:v>1.8481481481481483</c:v>
                </c:pt>
                <c:pt idx="60">
                  <c:v>2.3888888888888888</c:v>
                </c:pt>
                <c:pt idx="61">
                  <c:v>3.8148148148148149</c:v>
                </c:pt>
                <c:pt idx="62">
                  <c:v>2.7777777777777777</c:v>
                </c:pt>
                <c:pt idx="63">
                  <c:v>2.7407407407407405</c:v>
                </c:pt>
                <c:pt idx="64">
                  <c:v>2.5555555555555558</c:v>
                </c:pt>
                <c:pt idx="65">
                  <c:v>3.2222222222222219</c:v>
                </c:pt>
                <c:pt idx="66">
                  <c:v>3.1111111111111112</c:v>
                </c:pt>
                <c:pt idx="67">
                  <c:v>4.1111111111111116</c:v>
                </c:pt>
                <c:pt idx="68">
                  <c:v>4.1111111111111116</c:v>
                </c:pt>
                <c:pt idx="69">
                  <c:v>3.1481481481481484</c:v>
                </c:pt>
                <c:pt idx="70">
                  <c:v>1.5481481481481481</c:v>
                </c:pt>
                <c:pt idx="71">
                  <c:v>1.462962962962963</c:v>
                </c:pt>
                <c:pt idx="72">
                  <c:v>1.9481481481481482</c:v>
                </c:pt>
                <c:pt idx="73">
                  <c:v>2.925925925925926</c:v>
                </c:pt>
                <c:pt idx="74">
                  <c:v>4.7037037037037042</c:v>
                </c:pt>
                <c:pt idx="75">
                  <c:v>2.6925925925925926</c:v>
                </c:pt>
                <c:pt idx="76">
                  <c:v>3.092592592592593</c:v>
                </c:pt>
                <c:pt idx="77">
                  <c:v>2.7777777777777777</c:v>
                </c:pt>
                <c:pt idx="78">
                  <c:v>4.1481481481481479</c:v>
                </c:pt>
                <c:pt idx="79">
                  <c:v>2.98</c:v>
                </c:pt>
                <c:pt idx="80">
                  <c:v>3.2</c:v>
                </c:pt>
                <c:pt idx="81">
                  <c:v>1.98</c:v>
                </c:pt>
                <c:pt idx="82">
                  <c:v>0.89</c:v>
                </c:pt>
                <c:pt idx="83">
                  <c:v>1.5</c:v>
                </c:pt>
                <c:pt idx="84">
                  <c:v>2.08</c:v>
                </c:pt>
                <c:pt idx="85">
                  <c:v>3.58</c:v>
                </c:pt>
                <c:pt idx="86">
                  <c:v>2.7</c:v>
                </c:pt>
                <c:pt idx="87">
                  <c:v>2.65</c:v>
                </c:pt>
                <c:pt idx="88">
                  <c:v>2.67</c:v>
                </c:pt>
                <c:pt idx="89">
                  <c:v>2.92</c:v>
                </c:pt>
                <c:pt idx="90">
                  <c:v>2.71</c:v>
                </c:pt>
                <c:pt idx="91">
                  <c:v>3.13</c:v>
                </c:pt>
                <c:pt idx="92">
                  <c:v>2.84</c:v>
                </c:pt>
                <c:pt idx="93">
                  <c:v>2.1</c:v>
                </c:pt>
                <c:pt idx="94">
                  <c:v>1.06</c:v>
                </c:pt>
                <c:pt idx="95">
                  <c:v>1.63</c:v>
                </c:pt>
                <c:pt idx="96">
                  <c:v>1.75</c:v>
                </c:pt>
                <c:pt idx="97">
                  <c:v>3.08</c:v>
                </c:pt>
                <c:pt idx="98">
                  <c:v>3.06</c:v>
                </c:pt>
                <c:pt idx="99">
                  <c:v>2.92</c:v>
                </c:pt>
                <c:pt idx="100">
                  <c:v>2.08</c:v>
                </c:pt>
                <c:pt idx="101">
                  <c:v>2.81</c:v>
                </c:pt>
                <c:pt idx="102">
                  <c:v>3.5</c:v>
                </c:pt>
                <c:pt idx="103">
                  <c:v>2.73</c:v>
                </c:pt>
                <c:pt idx="104">
                  <c:v>2.23</c:v>
                </c:pt>
                <c:pt idx="105">
                  <c:v>2.13</c:v>
                </c:pt>
                <c:pt idx="106">
                  <c:v>1.04</c:v>
                </c:pt>
                <c:pt idx="107">
                  <c:v>1.64</c:v>
                </c:pt>
                <c:pt idx="108">
                  <c:v>2.08</c:v>
                </c:pt>
                <c:pt idx="109">
                  <c:v>1.21</c:v>
                </c:pt>
                <c:pt idx="110">
                  <c:v>2.93</c:v>
                </c:pt>
                <c:pt idx="111">
                  <c:v>2.36</c:v>
                </c:pt>
                <c:pt idx="112">
                  <c:v>2.1800000000000002</c:v>
                </c:pt>
                <c:pt idx="113">
                  <c:v>2.33</c:v>
                </c:pt>
                <c:pt idx="114">
                  <c:v>3.92</c:v>
                </c:pt>
                <c:pt idx="115">
                  <c:v>4.12</c:v>
                </c:pt>
                <c:pt idx="116">
                  <c:v>4.09</c:v>
                </c:pt>
                <c:pt idx="117">
                  <c:v>2.21</c:v>
                </c:pt>
                <c:pt idx="118">
                  <c:v>1.56</c:v>
                </c:pt>
                <c:pt idx="119">
                  <c:v>1.44</c:v>
                </c:pt>
                <c:pt idx="120">
                  <c:v>2.73</c:v>
                </c:pt>
                <c:pt idx="121">
                  <c:v>2.99</c:v>
                </c:pt>
                <c:pt idx="122">
                  <c:v>3.89</c:v>
                </c:pt>
                <c:pt idx="123">
                  <c:v>3.92</c:v>
                </c:pt>
                <c:pt idx="124">
                  <c:v>1.52</c:v>
                </c:pt>
                <c:pt idx="125">
                  <c:v>3.04</c:v>
                </c:pt>
                <c:pt idx="126">
                  <c:v>4.1399999999999997</c:v>
                </c:pt>
                <c:pt idx="127">
                  <c:v>3.08</c:v>
                </c:pt>
                <c:pt idx="128">
                  <c:v>2.87</c:v>
                </c:pt>
                <c:pt idx="129">
                  <c:v>1.95</c:v>
                </c:pt>
                <c:pt idx="130">
                  <c:v>2.64</c:v>
                </c:pt>
                <c:pt idx="131">
                  <c:v>1.74</c:v>
                </c:pt>
                <c:pt idx="132">
                  <c:v>3.13</c:v>
                </c:pt>
                <c:pt idx="133">
                  <c:v>4.46</c:v>
                </c:pt>
                <c:pt idx="134">
                  <c:v>4.5</c:v>
                </c:pt>
                <c:pt idx="135">
                  <c:v>3.43</c:v>
                </c:pt>
                <c:pt idx="136">
                  <c:v>3.27</c:v>
                </c:pt>
                <c:pt idx="137">
                  <c:v>3.27</c:v>
                </c:pt>
                <c:pt idx="138">
                  <c:v>4.7</c:v>
                </c:pt>
                <c:pt idx="139">
                  <c:v>4.97</c:v>
                </c:pt>
                <c:pt idx="140">
                  <c:v>4.9000000000000004</c:v>
                </c:pt>
                <c:pt idx="141">
                  <c:v>2.0499999999999998</c:v>
                </c:pt>
                <c:pt idx="142">
                  <c:v>2.08</c:v>
                </c:pt>
                <c:pt idx="143">
                  <c:v>2.34</c:v>
                </c:pt>
                <c:pt idx="144">
                  <c:v>4.37</c:v>
                </c:pt>
                <c:pt idx="145">
                  <c:v>5.28</c:v>
                </c:pt>
                <c:pt idx="146">
                  <c:v>3.78</c:v>
                </c:pt>
                <c:pt idx="147">
                  <c:v>3.41</c:v>
                </c:pt>
                <c:pt idx="148">
                  <c:v>3.34</c:v>
                </c:pt>
                <c:pt idx="149">
                  <c:v>3.33</c:v>
                </c:pt>
                <c:pt idx="150">
                  <c:v>3.46</c:v>
                </c:pt>
                <c:pt idx="151">
                  <c:v>4.72</c:v>
                </c:pt>
                <c:pt idx="152">
                  <c:v>3.57</c:v>
                </c:pt>
                <c:pt idx="153">
                  <c:v>2.33</c:v>
                </c:pt>
                <c:pt idx="154">
                  <c:v>1.41</c:v>
                </c:pt>
                <c:pt idx="155">
                  <c:v>2.16</c:v>
                </c:pt>
                <c:pt idx="156">
                  <c:v>2.42</c:v>
                </c:pt>
                <c:pt idx="157">
                  <c:v>4.01</c:v>
                </c:pt>
                <c:pt idx="158">
                  <c:v>5.37</c:v>
                </c:pt>
                <c:pt idx="159">
                  <c:v>3.98</c:v>
                </c:pt>
                <c:pt idx="160">
                  <c:v>2.93</c:v>
                </c:pt>
                <c:pt idx="161">
                  <c:v>3.74</c:v>
                </c:pt>
                <c:pt idx="162">
                  <c:v>3.64</c:v>
                </c:pt>
                <c:pt idx="163">
                  <c:v>4.8899999999999997</c:v>
                </c:pt>
                <c:pt idx="164">
                  <c:v>3.91</c:v>
                </c:pt>
                <c:pt idx="165">
                  <c:v>1.49</c:v>
                </c:pt>
                <c:pt idx="166">
                  <c:v>2.0099999999999998</c:v>
                </c:pt>
                <c:pt idx="167">
                  <c:v>2.3199999999999998</c:v>
                </c:pt>
                <c:pt idx="168">
                  <c:v>1.41</c:v>
                </c:pt>
                <c:pt idx="169">
                  <c:v>3.86</c:v>
                </c:pt>
                <c:pt idx="170">
                  <c:v>4.5199999999999996</c:v>
                </c:pt>
                <c:pt idx="171">
                  <c:v>3.65</c:v>
                </c:pt>
                <c:pt idx="172">
                  <c:v>3.58</c:v>
                </c:pt>
                <c:pt idx="173">
                  <c:v>4.2699999999999996</c:v>
                </c:pt>
                <c:pt idx="174">
                  <c:v>4.74</c:v>
                </c:pt>
                <c:pt idx="175">
                  <c:v>4.5999999999999996</c:v>
                </c:pt>
                <c:pt idx="176">
                  <c:v>3.64</c:v>
                </c:pt>
                <c:pt idx="177">
                  <c:v>1.4</c:v>
                </c:pt>
                <c:pt idx="178">
                  <c:v>1.53</c:v>
                </c:pt>
                <c:pt idx="179">
                  <c:v>2.38</c:v>
                </c:pt>
                <c:pt idx="180">
                  <c:v>4.43</c:v>
                </c:pt>
                <c:pt idx="181">
                  <c:v>4.66</c:v>
                </c:pt>
                <c:pt idx="182">
                  <c:v>4.18</c:v>
                </c:pt>
                <c:pt idx="183">
                  <c:v>3.97</c:v>
                </c:pt>
                <c:pt idx="184">
                  <c:v>4.28</c:v>
                </c:pt>
                <c:pt idx="185">
                  <c:v>4.13</c:v>
                </c:pt>
                <c:pt idx="186">
                  <c:v>5.24</c:v>
                </c:pt>
                <c:pt idx="187">
                  <c:v>4.59</c:v>
                </c:pt>
                <c:pt idx="188">
                  <c:v>3.61</c:v>
                </c:pt>
                <c:pt idx="189">
                  <c:v>2.31</c:v>
                </c:pt>
                <c:pt idx="190">
                  <c:v>2.04</c:v>
                </c:pt>
                <c:pt idx="191">
                  <c:v>2.2999999999999998</c:v>
                </c:pt>
                <c:pt idx="192">
                  <c:v>3.71</c:v>
                </c:pt>
                <c:pt idx="193">
                  <c:v>4.55</c:v>
                </c:pt>
                <c:pt idx="194">
                  <c:v>4.1500000000000004</c:v>
                </c:pt>
                <c:pt idx="195">
                  <c:v>3.94</c:v>
                </c:pt>
                <c:pt idx="196">
                  <c:v>3.08</c:v>
                </c:pt>
                <c:pt idx="197">
                  <c:v>4.71</c:v>
                </c:pt>
                <c:pt idx="198">
                  <c:v>4.7</c:v>
                </c:pt>
                <c:pt idx="199">
                  <c:v>4.67</c:v>
                </c:pt>
                <c:pt idx="200">
                  <c:v>3.81</c:v>
                </c:pt>
                <c:pt idx="201">
                  <c:v>2.2000000000000002</c:v>
                </c:pt>
                <c:pt idx="202">
                  <c:v>1.51</c:v>
                </c:pt>
                <c:pt idx="203">
                  <c:v>1.35</c:v>
                </c:pt>
                <c:pt idx="204">
                  <c:v>3.09</c:v>
                </c:pt>
                <c:pt idx="205">
                  <c:v>4.5999999999999996</c:v>
                </c:pt>
                <c:pt idx="206">
                  <c:v>4.09</c:v>
                </c:pt>
                <c:pt idx="207">
                  <c:v>4.43</c:v>
                </c:pt>
                <c:pt idx="208">
                  <c:v>3.21</c:v>
                </c:pt>
                <c:pt idx="210">
                  <c:v>4.8600000000000003</c:v>
                </c:pt>
                <c:pt idx="211">
                  <c:v>5.0599999999999996</c:v>
                </c:pt>
                <c:pt idx="212">
                  <c:v>4.82</c:v>
                </c:pt>
                <c:pt idx="213">
                  <c:v>3.62</c:v>
                </c:pt>
                <c:pt idx="214">
                  <c:v>1.39</c:v>
                </c:pt>
                <c:pt idx="215">
                  <c:v>2.17</c:v>
                </c:pt>
                <c:pt idx="216">
                  <c:v>3.27</c:v>
                </c:pt>
                <c:pt idx="217">
                  <c:v>4.76</c:v>
                </c:pt>
                <c:pt idx="218">
                  <c:v>4.2</c:v>
                </c:pt>
                <c:pt idx="219">
                  <c:v>3.05</c:v>
                </c:pt>
                <c:pt idx="220">
                  <c:v>2.86</c:v>
                </c:pt>
                <c:pt idx="221">
                  <c:v>3.12</c:v>
                </c:pt>
                <c:pt idx="222">
                  <c:v>4.09</c:v>
                </c:pt>
                <c:pt idx="223">
                  <c:v>3.47</c:v>
                </c:pt>
                <c:pt idx="224">
                  <c:v>1.8</c:v>
                </c:pt>
                <c:pt idx="225">
                  <c:v>2.89</c:v>
                </c:pt>
                <c:pt idx="226">
                  <c:v>1.74</c:v>
                </c:pt>
                <c:pt idx="227">
                  <c:v>3.01</c:v>
                </c:pt>
                <c:pt idx="228">
                  <c:v>2.0099999999999998</c:v>
                </c:pt>
                <c:pt idx="229">
                  <c:v>3.94</c:v>
                </c:pt>
                <c:pt idx="230">
                  <c:v>3.71</c:v>
                </c:pt>
                <c:pt idx="231">
                  <c:v>2.63</c:v>
                </c:pt>
                <c:pt idx="232">
                  <c:v>2.5299999999999998</c:v>
                </c:pt>
                <c:pt idx="233">
                  <c:v>3.14</c:v>
                </c:pt>
                <c:pt idx="234">
                  <c:v>3.24</c:v>
                </c:pt>
                <c:pt idx="235">
                  <c:v>4.3600000000000003</c:v>
                </c:pt>
                <c:pt idx="236">
                  <c:v>2.68</c:v>
                </c:pt>
                <c:pt idx="237">
                  <c:v>2.09</c:v>
                </c:pt>
                <c:pt idx="238">
                  <c:v>1.54</c:v>
                </c:pt>
                <c:pt idx="239">
                  <c:v>2.2000000000000002</c:v>
                </c:pt>
                <c:pt idx="240">
                  <c:v>2.86</c:v>
                </c:pt>
                <c:pt idx="241">
                  <c:v>4.1399999999999997</c:v>
                </c:pt>
                <c:pt idx="242">
                  <c:v>3.39</c:v>
                </c:pt>
                <c:pt idx="243">
                  <c:v>2.88</c:v>
                </c:pt>
                <c:pt idx="244">
                  <c:v>2.38</c:v>
                </c:pt>
                <c:pt idx="245">
                  <c:v>3.04</c:v>
                </c:pt>
                <c:pt idx="246">
                  <c:v>3.71</c:v>
                </c:pt>
                <c:pt idx="247">
                  <c:v>4.3499999999999996</c:v>
                </c:pt>
                <c:pt idx="248">
                  <c:v>2.87</c:v>
                </c:pt>
                <c:pt idx="249">
                  <c:v>1.48</c:v>
                </c:pt>
                <c:pt idx="250">
                  <c:v>1.49</c:v>
                </c:pt>
                <c:pt idx="251">
                  <c:v>1.26</c:v>
                </c:pt>
                <c:pt idx="252">
                  <c:v>3.03</c:v>
                </c:pt>
                <c:pt idx="253">
                  <c:v>3.62</c:v>
                </c:pt>
                <c:pt idx="254">
                  <c:v>2.97</c:v>
                </c:pt>
                <c:pt idx="255">
                  <c:v>3.14</c:v>
                </c:pt>
                <c:pt idx="256">
                  <c:v>2.75</c:v>
                </c:pt>
                <c:pt idx="257">
                  <c:v>3.42</c:v>
                </c:pt>
                <c:pt idx="258">
                  <c:v>3.97</c:v>
                </c:pt>
                <c:pt idx="259">
                  <c:v>3.66</c:v>
                </c:pt>
                <c:pt idx="260">
                  <c:v>3.94</c:v>
                </c:pt>
                <c:pt idx="261">
                  <c:v>2.2400000000000002</c:v>
                </c:pt>
                <c:pt idx="262">
                  <c:v>1.1000000000000001</c:v>
                </c:pt>
                <c:pt idx="263">
                  <c:v>1.88</c:v>
                </c:pt>
                <c:pt idx="264">
                  <c:v>2.85</c:v>
                </c:pt>
                <c:pt idx="265">
                  <c:v>3.93</c:v>
                </c:pt>
                <c:pt idx="266">
                  <c:v>3.89</c:v>
                </c:pt>
                <c:pt idx="267">
                  <c:v>2.8</c:v>
                </c:pt>
                <c:pt idx="268">
                  <c:v>2.44</c:v>
                </c:pt>
                <c:pt idx="269">
                  <c:v>3.06</c:v>
                </c:pt>
                <c:pt idx="270">
                  <c:v>3.81</c:v>
                </c:pt>
                <c:pt idx="271">
                  <c:v>4.4000000000000004</c:v>
                </c:pt>
                <c:pt idx="272">
                  <c:v>2.63</c:v>
                </c:pt>
                <c:pt idx="273">
                  <c:v>3.27</c:v>
                </c:pt>
                <c:pt idx="274">
                  <c:v>1.56</c:v>
                </c:pt>
                <c:pt idx="275">
                  <c:v>3.12</c:v>
                </c:pt>
                <c:pt idx="276">
                  <c:v>3.12</c:v>
                </c:pt>
                <c:pt idx="277">
                  <c:v>4.24</c:v>
                </c:pt>
                <c:pt idx="278">
                  <c:v>4.6100000000000003</c:v>
                </c:pt>
                <c:pt idx="279">
                  <c:v>2.95</c:v>
                </c:pt>
                <c:pt idx="280">
                  <c:v>2.59</c:v>
                </c:pt>
                <c:pt idx="281">
                  <c:v>3.09</c:v>
                </c:pt>
                <c:pt idx="282">
                  <c:v>3.98</c:v>
                </c:pt>
                <c:pt idx="283">
                  <c:v>3.53</c:v>
                </c:pt>
                <c:pt idx="284">
                  <c:v>2.46</c:v>
                </c:pt>
                <c:pt idx="285">
                  <c:v>2.2000000000000002</c:v>
                </c:pt>
                <c:pt idx="286">
                  <c:v>1.41</c:v>
                </c:pt>
                <c:pt idx="287">
                  <c:v>2.77</c:v>
                </c:pt>
                <c:pt idx="288">
                  <c:v>3.56</c:v>
                </c:pt>
                <c:pt idx="289">
                  <c:v>4.95</c:v>
                </c:pt>
                <c:pt idx="290">
                  <c:v>4</c:v>
                </c:pt>
                <c:pt idx="291">
                  <c:v>2.5</c:v>
                </c:pt>
                <c:pt idx="292">
                  <c:v>4.1500000000000004</c:v>
                </c:pt>
                <c:pt idx="293">
                  <c:v>3.89</c:v>
                </c:pt>
                <c:pt idx="294">
                  <c:v>4.42</c:v>
                </c:pt>
                <c:pt idx="295">
                  <c:v>3.8</c:v>
                </c:pt>
                <c:pt idx="296">
                  <c:v>3.66</c:v>
                </c:pt>
                <c:pt idx="297">
                  <c:v>2.94</c:v>
                </c:pt>
                <c:pt idx="298">
                  <c:v>1.61</c:v>
                </c:pt>
                <c:pt idx="299">
                  <c:v>2.3199999999999998</c:v>
                </c:pt>
                <c:pt idx="300">
                  <c:v>3.55</c:v>
                </c:pt>
                <c:pt idx="301">
                  <c:v>4.9800000000000004</c:v>
                </c:pt>
                <c:pt idx="302">
                  <c:v>4.1500000000000004</c:v>
                </c:pt>
                <c:pt idx="303">
                  <c:v>3.64</c:v>
                </c:pt>
                <c:pt idx="304">
                  <c:v>3.15</c:v>
                </c:pt>
                <c:pt idx="305">
                  <c:v>4.49</c:v>
                </c:pt>
                <c:pt idx="306">
                  <c:v>3.73</c:v>
                </c:pt>
                <c:pt idx="307">
                  <c:v>3.94</c:v>
                </c:pt>
                <c:pt idx="308">
                  <c:v>3.49</c:v>
                </c:pt>
                <c:pt idx="309">
                  <c:v>3.56</c:v>
                </c:pt>
                <c:pt idx="310">
                  <c:v>1.98</c:v>
                </c:pt>
                <c:pt idx="311">
                  <c:v>2.73</c:v>
                </c:pt>
                <c:pt idx="312">
                  <c:v>3.24</c:v>
                </c:pt>
                <c:pt idx="313">
                  <c:v>4.5</c:v>
                </c:pt>
                <c:pt idx="314">
                  <c:v>3.82</c:v>
                </c:pt>
                <c:pt idx="315">
                  <c:v>3.55</c:v>
                </c:pt>
                <c:pt idx="316">
                  <c:v>3.89</c:v>
                </c:pt>
                <c:pt idx="317">
                  <c:v>3.68</c:v>
                </c:pt>
                <c:pt idx="318">
                  <c:v>3.4</c:v>
                </c:pt>
                <c:pt idx="319">
                  <c:v>5.57</c:v>
                </c:pt>
                <c:pt idx="320">
                  <c:v>3.35</c:v>
                </c:pt>
                <c:pt idx="321">
                  <c:v>1.98</c:v>
                </c:pt>
                <c:pt idx="322">
                  <c:v>2.41</c:v>
                </c:pt>
                <c:pt idx="323">
                  <c:v>1.95</c:v>
                </c:pt>
                <c:pt idx="324">
                  <c:v>3.4</c:v>
                </c:pt>
                <c:pt idx="325">
                  <c:v>4.33</c:v>
                </c:pt>
                <c:pt idx="326">
                  <c:v>3.73</c:v>
                </c:pt>
                <c:pt idx="327">
                  <c:v>3.21</c:v>
                </c:pt>
                <c:pt idx="328">
                  <c:v>3.84</c:v>
                </c:pt>
                <c:pt idx="329">
                  <c:v>4.74</c:v>
                </c:pt>
                <c:pt idx="330">
                  <c:v>4.41</c:v>
                </c:pt>
                <c:pt idx="331">
                  <c:v>4.7</c:v>
                </c:pt>
                <c:pt idx="332">
                  <c:v>4.5999999999999996</c:v>
                </c:pt>
                <c:pt idx="333">
                  <c:v>2.64</c:v>
                </c:pt>
                <c:pt idx="334">
                  <c:v>1.92</c:v>
                </c:pt>
                <c:pt idx="335">
                  <c:v>2.08</c:v>
                </c:pt>
                <c:pt idx="336">
                  <c:v>4.22</c:v>
                </c:pt>
                <c:pt idx="337">
                  <c:v>3.78</c:v>
                </c:pt>
                <c:pt idx="338">
                  <c:v>3.79</c:v>
                </c:pt>
                <c:pt idx="339">
                  <c:v>2.67</c:v>
                </c:pt>
                <c:pt idx="340">
                  <c:v>2.48</c:v>
                </c:pt>
                <c:pt idx="341">
                  <c:v>3.71</c:v>
                </c:pt>
                <c:pt idx="342">
                  <c:v>3.37</c:v>
                </c:pt>
                <c:pt idx="343">
                  <c:v>3.01</c:v>
                </c:pt>
                <c:pt idx="344">
                  <c:v>1.39</c:v>
                </c:pt>
                <c:pt idx="345">
                  <c:v>1.61</c:v>
                </c:pt>
                <c:pt idx="346">
                  <c:v>0.57999999999999996</c:v>
                </c:pt>
                <c:pt idx="347">
                  <c:v>2.38</c:v>
                </c:pt>
                <c:pt idx="348">
                  <c:v>3.72</c:v>
                </c:pt>
                <c:pt idx="349">
                  <c:v>4.3600000000000003</c:v>
                </c:pt>
                <c:pt idx="350">
                  <c:v>4.3899999999999997</c:v>
                </c:pt>
                <c:pt idx="351">
                  <c:v>2.88</c:v>
                </c:pt>
                <c:pt idx="352">
                  <c:v>2.98</c:v>
                </c:pt>
                <c:pt idx="353">
                  <c:v>4.6900000000000004</c:v>
                </c:pt>
                <c:pt idx="355">
                  <c:v>4.0999999999999996</c:v>
                </c:pt>
                <c:pt idx="357">
                  <c:v>4</c:v>
                </c:pt>
                <c:pt idx="358">
                  <c:v>2.4</c:v>
                </c:pt>
                <c:pt idx="359">
                  <c:v>1.27</c:v>
                </c:pt>
                <c:pt idx="360">
                  <c:v>1.96</c:v>
                </c:pt>
                <c:pt idx="361">
                  <c:v>3.06</c:v>
                </c:pt>
                <c:pt idx="362">
                  <c:v>4.3099999999999996</c:v>
                </c:pt>
                <c:pt idx="363">
                  <c:v>4.25</c:v>
                </c:pt>
                <c:pt idx="364">
                  <c:v>3.1</c:v>
                </c:pt>
                <c:pt idx="365">
                  <c:v>2.99</c:v>
                </c:pt>
                <c:pt idx="366">
                  <c:v>3.19</c:v>
                </c:pt>
                <c:pt idx="367">
                  <c:v>3.39</c:v>
                </c:pt>
                <c:pt idx="368">
                  <c:v>3.32</c:v>
                </c:pt>
                <c:pt idx="369">
                  <c:v>3</c:v>
                </c:pt>
                <c:pt idx="370">
                  <c:v>1.93</c:v>
                </c:pt>
                <c:pt idx="371">
                  <c:v>1.05</c:v>
                </c:pt>
                <c:pt idx="372">
                  <c:v>1.88</c:v>
                </c:pt>
                <c:pt idx="373">
                  <c:v>2.72</c:v>
                </c:pt>
                <c:pt idx="374">
                  <c:v>4.09</c:v>
                </c:pt>
                <c:pt idx="375">
                  <c:v>2.82</c:v>
                </c:pt>
                <c:pt idx="376">
                  <c:v>2.59</c:v>
                </c:pt>
                <c:pt idx="377">
                  <c:v>3.11</c:v>
                </c:pt>
                <c:pt idx="378">
                  <c:v>3.61</c:v>
                </c:pt>
                <c:pt idx="379">
                  <c:v>5.19</c:v>
                </c:pt>
                <c:pt idx="380">
                  <c:v>3.7</c:v>
                </c:pt>
                <c:pt idx="381">
                  <c:v>2.0699999999999998</c:v>
                </c:pt>
                <c:pt idx="382">
                  <c:v>1.8</c:v>
                </c:pt>
                <c:pt idx="383">
                  <c:v>1.61</c:v>
                </c:pt>
                <c:pt idx="384">
                  <c:v>2.29</c:v>
                </c:pt>
                <c:pt idx="385">
                  <c:v>3.33</c:v>
                </c:pt>
                <c:pt idx="386">
                  <c:v>3.74</c:v>
                </c:pt>
                <c:pt idx="387">
                  <c:v>3.18</c:v>
                </c:pt>
                <c:pt idx="388">
                  <c:v>2.29</c:v>
                </c:pt>
                <c:pt idx="389">
                  <c:v>3.82</c:v>
                </c:pt>
                <c:pt idx="390">
                  <c:v>3.72</c:v>
                </c:pt>
                <c:pt idx="391">
                  <c:v>3.46</c:v>
                </c:pt>
                <c:pt idx="392">
                  <c:v>4.08</c:v>
                </c:pt>
                <c:pt idx="393">
                  <c:v>3.26</c:v>
                </c:pt>
                <c:pt idx="394">
                  <c:v>2.33</c:v>
                </c:pt>
                <c:pt idx="395">
                  <c:v>2.83</c:v>
                </c:pt>
                <c:pt idx="396">
                  <c:v>2.17</c:v>
                </c:pt>
                <c:pt idx="397">
                  <c:v>3.93</c:v>
                </c:pt>
                <c:pt idx="398">
                  <c:v>4.09</c:v>
                </c:pt>
                <c:pt idx="399">
                  <c:v>4</c:v>
                </c:pt>
                <c:pt idx="400">
                  <c:v>2.7</c:v>
                </c:pt>
                <c:pt idx="401">
                  <c:v>2.62</c:v>
                </c:pt>
                <c:pt idx="402">
                  <c:v>2.93</c:v>
                </c:pt>
                <c:pt idx="403">
                  <c:v>3.5</c:v>
                </c:pt>
                <c:pt idx="404">
                  <c:v>3.29</c:v>
                </c:pt>
                <c:pt idx="405">
                  <c:v>4.1399999999999997</c:v>
                </c:pt>
                <c:pt idx="406">
                  <c:v>2.39</c:v>
                </c:pt>
                <c:pt idx="407">
                  <c:v>1.5</c:v>
                </c:pt>
                <c:pt idx="408">
                  <c:v>2.61</c:v>
                </c:pt>
                <c:pt idx="409">
                  <c:v>3.1</c:v>
                </c:pt>
                <c:pt idx="410">
                  <c:v>4.0199999999999996</c:v>
                </c:pt>
                <c:pt idx="411">
                  <c:v>2.9</c:v>
                </c:pt>
                <c:pt idx="412">
                  <c:v>3</c:v>
                </c:pt>
                <c:pt idx="413">
                  <c:v>2.72</c:v>
                </c:pt>
                <c:pt idx="414">
                  <c:v>3.1</c:v>
                </c:pt>
                <c:pt idx="415">
                  <c:v>3.37</c:v>
                </c:pt>
                <c:pt idx="416">
                  <c:v>3.67</c:v>
                </c:pt>
                <c:pt idx="417">
                  <c:v>4.04</c:v>
                </c:pt>
                <c:pt idx="418">
                  <c:v>1.96</c:v>
                </c:pt>
                <c:pt idx="419">
                  <c:v>1.19</c:v>
                </c:pt>
                <c:pt idx="420">
                  <c:v>1.8</c:v>
                </c:pt>
                <c:pt idx="421">
                  <c:v>2.66</c:v>
                </c:pt>
                <c:pt idx="422">
                  <c:v>4.42</c:v>
                </c:pt>
                <c:pt idx="423">
                  <c:v>3.59</c:v>
                </c:pt>
                <c:pt idx="424">
                  <c:v>3.09</c:v>
                </c:pt>
                <c:pt idx="425">
                  <c:v>2.13</c:v>
                </c:pt>
                <c:pt idx="426">
                  <c:v>3.31</c:v>
                </c:pt>
                <c:pt idx="427">
                  <c:v>3.19</c:v>
                </c:pt>
                <c:pt idx="428">
                  <c:v>3.56</c:v>
                </c:pt>
                <c:pt idx="429">
                  <c:v>2.89</c:v>
                </c:pt>
                <c:pt idx="430">
                  <c:v>2.2599999999999998</c:v>
                </c:pt>
                <c:pt idx="431">
                  <c:v>4.92</c:v>
                </c:pt>
                <c:pt idx="432">
                  <c:v>1.89</c:v>
                </c:pt>
                <c:pt idx="433">
                  <c:v>4.1100000000000003</c:v>
                </c:pt>
                <c:pt idx="434">
                  <c:v>3.98</c:v>
                </c:pt>
                <c:pt idx="435">
                  <c:v>3.97</c:v>
                </c:pt>
                <c:pt idx="436">
                  <c:v>2.1800000000000002</c:v>
                </c:pt>
                <c:pt idx="437">
                  <c:v>3.06</c:v>
                </c:pt>
                <c:pt idx="438">
                  <c:v>3.58</c:v>
                </c:pt>
                <c:pt idx="439">
                  <c:v>5.1100000000000003</c:v>
                </c:pt>
                <c:pt idx="453">
                  <c:v>0.57999999999999996</c:v>
                </c:pt>
              </c:numCache>
            </c:numRef>
          </c:xVal>
          <c:yVal>
            <c:numRef>
              <c:f>浮遊塵!$AB$235:$AB$722</c:f>
              <c:numCache>
                <c:formatCode>0.0</c:formatCode>
                <c:ptCount val="488"/>
                <c:pt idx="0">
                  <c:v>165.4</c:v>
                </c:pt>
                <c:pt idx="1">
                  <c:v>158.19999999999999</c:v>
                </c:pt>
                <c:pt idx="2">
                  <c:v>160.30000000000001</c:v>
                </c:pt>
                <c:pt idx="3">
                  <c:v>129.19999999999999</c:v>
                </c:pt>
                <c:pt idx="4">
                  <c:v>176.7</c:v>
                </c:pt>
                <c:pt idx="5">
                  <c:v>176</c:v>
                </c:pt>
                <c:pt idx="6">
                  <c:v>147.4</c:v>
                </c:pt>
                <c:pt idx="7">
                  <c:v>99.4</c:v>
                </c:pt>
                <c:pt idx="8">
                  <c:v>149</c:v>
                </c:pt>
                <c:pt idx="9">
                  <c:v>114.4</c:v>
                </c:pt>
                <c:pt idx="10">
                  <c:v>158.19999999999999</c:v>
                </c:pt>
                <c:pt idx="11">
                  <c:v>152</c:v>
                </c:pt>
                <c:pt idx="12">
                  <c:v>125.2</c:v>
                </c:pt>
                <c:pt idx="13">
                  <c:v>112</c:v>
                </c:pt>
                <c:pt idx="14">
                  <c:v>142.9</c:v>
                </c:pt>
                <c:pt idx="15">
                  <c:v>102.5</c:v>
                </c:pt>
                <c:pt idx="16">
                  <c:v>69.900000000000006</c:v>
                </c:pt>
                <c:pt idx="17">
                  <c:v>87.7</c:v>
                </c:pt>
                <c:pt idx="18">
                  <c:v>94.9</c:v>
                </c:pt>
                <c:pt idx="19">
                  <c:v>113.8</c:v>
                </c:pt>
                <c:pt idx="20">
                  <c:v>115.1</c:v>
                </c:pt>
                <c:pt idx="21">
                  <c:v>104.6</c:v>
                </c:pt>
                <c:pt idx="22">
                  <c:v>107.1</c:v>
                </c:pt>
                <c:pt idx="23">
                  <c:v>67.099999999999994</c:v>
                </c:pt>
                <c:pt idx="24">
                  <c:v>58.2</c:v>
                </c:pt>
                <c:pt idx="25">
                  <c:v>33.5</c:v>
                </c:pt>
                <c:pt idx="26">
                  <c:v>47.4</c:v>
                </c:pt>
                <c:pt idx="27">
                  <c:v>77.3</c:v>
                </c:pt>
                <c:pt idx="28">
                  <c:v>99</c:v>
                </c:pt>
                <c:pt idx="29">
                  <c:v>105.6</c:v>
                </c:pt>
                <c:pt idx="30">
                  <c:v>84.2</c:v>
                </c:pt>
                <c:pt idx="31">
                  <c:v>93.6</c:v>
                </c:pt>
                <c:pt idx="32">
                  <c:v>57.8</c:v>
                </c:pt>
                <c:pt idx="33">
                  <c:v>59</c:v>
                </c:pt>
                <c:pt idx="34">
                  <c:v>33</c:v>
                </c:pt>
                <c:pt idx="35">
                  <c:v>22.5</c:v>
                </c:pt>
                <c:pt idx="36">
                  <c:v>8.6</c:v>
                </c:pt>
                <c:pt idx="37">
                  <c:v>20.8</c:v>
                </c:pt>
                <c:pt idx="38">
                  <c:v>22</c:v>
                </c:pt>
                <c:pt idx="39">
                  <c:v>17.5</c:v>
                </c:pt>
                <c:pt idx="40">
                  <c:v>18.899999999999999</c:v>
                </c:pt>
                <c:pt idx="41">
                  <c:v>13.3</c:v>
                </c:pt>
                <c:pt idx="42">
                  <c:v>22.7</c:v>
                </c:pt>
                <c:pt idx="43">
                  <c:v>31.1</c:v>
                </c:pt>
                <c:pt idx="44">
                  <c:v>27.2</c:v>
                </c:pt>
                <c:pt idx="45">
                  <c:v>32.9</c:v>
                </c:pt>
                <c:pt idx="46">
                  <c:v>13.2</c:v>
                </c:pt>
                <c:pt idx="47">
                  <c:v>4.2</c:v>
                </c:pt>
                <c:pt idx="48">
                  <c:v>23.8</c:v>
                </c:pt>
                <c:pt idx="49">
                  <c:v>17.3</c:v>
                </c:pt>
                <c:pt idx="50">
                  <c:v>12.5</c:v>
                </c:pt>
                <c:pt idx="51">
                  <c:v>1.7</c:v>
                </c:pt>
                <c:pt idx="52">
                  <c:v>19.2</c:v>
                </c:pt>
                <c:pt idx="53">
                  <c:v>13.2</c:v>
                </c:pt>
                <c:pt idx="55">
                  <c:v>16.399999999999999</c:v>
                </c:pt>
                <c:pt idx="56">
                  <c:v>11.9</c:v>
                </c:pt>
                <c:pt idx="57">
                  <c:v>0.9</c:v>
                </c:pt>
                <c:pt idx="58">
                  <c:v>10.5</c:v>
                </c:pt>
                <c:pt idx="59">
                  <c:v>6.2</c:v>
                </c:pt>
                <c:pt idx="60">
                  <c:v>3.5</c:v>
                </c:pt>
                <c:pt idx="61">
                  <c:v>29</c:v>
                </c:pt>
                <c:pt idx="62">
                  <c:v>11.2</c:v>
                </c:pt>
                <c:pt idx="63">
                  <c:v>4.2</c:v>
                </c:pt>
                <c:pt idx="64">
                  <c:v>6.2</c:v>
                </c:pt>
                <c:pt idx="65">
                  <c:v>2.2999999999999998</c:v>
                </c:pt>
                <c:pt idx="66">
                  <c:v>11</c:v>
                </c:pt>
                <c:pt idx="67">
                  <c:v>31.9</c:v>
                </c:pt>
                <c:pt idx="68">
                  <c:v>27.3</c:v>
                </c:pt>
                <c:pt idx="69">
                  <c:v>14.9</c:v>
                </c:pt>
                <c:pt idx="70">
                  <c:v>35.4</c:v>
                </c:pt>
                <c:pt idx="71">
                  <c:v>34</c:v>
                </c:pt>
                <c:pt idx="72">
                  <c:v>30.5</c:v>
                </c:pt>
                <c:pt idx="73">
                  <c:v>50.7</c:v>
                </c:pt>
                <c:pt idx="74">
                  <c:v>43</c:v>
                </c:pt>
                <c:pt idx="75">
                  <c:v>25.3</c:v>
                </c:pt>
                <c:pt idx="76">
                  <c:v>48.2</c:v>
                </c:pt>
                <c:pt idx="77">
                  <c:v>33.4</c:v>
                </c:pt>
                <c:pt idx="78">
                  <c:v>57.9</c:v>
                </c:pt>
                <c:pt idx="79">
                  <c:v>81.400000000000006</c:v>
                </c:pt>
                <c:pt idx="80">
                  <c:v>58.2</c:v>
                </c:pt>
                <c:pt idx="81">
                  <c:v>94.8</c:v>
                </c:pt>
                <c:pt idx="82">
                  <c:v>107.6</c:v>
                </c:pt>
                <c:pt idx="83">
                  <c:v>110.5</c:v>
                </c:pt>
                <c:pt idx="84">
                  <c:v>119.2</c:v>
                </c:pt>
                <c:pt idx="85">
                  <c:v>114.9</c:v>
                </c:pt>
                <c:pt idx="86">
                  <c:v>109.7</c:v>
                </c:pt>
                <c:pt idx="87">
                  <c:v>168.4</c:v>
                </c:pt>
                <c:pt idx="88">
                  <c:v>141.80000000000001</c:v>
                </c:pt>
                <c:pt idx="89">
                  <c:v>161.9</c:v>
                </c:pt>
                <c:pt idx="90">
                  <c:v>164.6</c:v>
                </c:pt>
                <c:pt idx="91">
                  <c:v>193.1</c:v>
                </c:pt>
                <c:pt idx="92">
                  <c:v>171.1</c:v>
                </c:pt>
                <c:pt idx="93">
                  <c:v>107.7</c:v>
                </c:pt>
                <c:pt idx="94">
                  <c:v>182.6</c:v>
                </c:pt>
                <c:pt idx="95">
                  <c:v>195.3</c:v>
                </c:pt>
                <c:pt idx="96">
                  <c:v>200.9</c:v>
                </c:pt>
                <c:pt idx="97">
                  <c:v>165.5</c:v>
                </c:pt>
                <c:pt idx="98">
                  <c:v>158.30000000000001</c:v>
                </c:pt>
                <c:pt idx="99">
                  <c:v>160.4</c:v>
                </c:pt>
                <c:pt idx="100">
                  <c:v>163.69999999999999</c:v>
                </c:pt>
                <c:pt idx="101">
                  <c:v>128.1</c:v>
                </c:pt>
                <c:pt idx="102">
                  <c:v>154.69999999999999</c:v>
                </c:pt>
                <c:pt idx="103">
                  <c:v>156.30000000000001</c:v>
                </c:pt>
                <c:pt idx="104">
                  <c:v>149.9</c:v>
                </c:pt>
                <c:pt idx="105">
                  <c:v>124.2</c:v>
                </c:pt>
                <c:pt idx="106">
                  <c:v>153</c:v>
                </c:pt>
                <c:pt idx="107">
                  <c:v>213.9</c:v>
                </c:pt>
                <c:pt idx="108">
                  <c:v>133.4</c:v>
                </c:pt>
                <c:pt idx="109">
                  <c:v>199.6</c:v>
                </c:pt>
                <c:pt idx="110">
                  <c:v>162.1</c:v>
                </c:pt>
                <c:pt idx="111">
                  <c:v>146.30000000000001</c:v>
                </c:pt>
                <c:pt idx="112">
                  <c:v>163</c:v>
                </c:pt>
                <c:pt idx="113">
                  <c:v>202.3</c:v>
                </c:pt>
                <c:pt idx="114">
                  <c:v>157.30000000000001</c:v>
                </c:pt>
                <c:pt idx="115">
                  <c:v>172.8</c:v>
                </c:pt>
                <c:pt idx="116">
                  <c:v>142.9</c:v>
                </c:pt>
                <c:pt idx="117">
                  <c:v>203</c:v>
                </c:pt>
                <c:pt idx="118">
                  <c:v>208.2</c:v>
                </c:pt>
                <c:pt idx="119">
                  <c:v>221</c:v>
                </c:pt>
                <c:pt idx="120">
                  <c:v>157.5</c:v>
                </c:pt>
                <c:pt idx="121">
                  <c:v>166</c:v>
                </c:pt>
                <c:pt idx="122">
                  <c:v>130.1</c:v>
                </c:pt>
                <c:pt idx="123">
                  <c:v>158.69999999999999</c:v>
                </c:pt>
                <c:pt idx="124">
                  <c:v>131.6</c:v>
                </c:pt>
                <c:pt idx="125">
                  <c:v>173.4</c:v>
                </c:pt>
                <c:pt idx="126">
                  <c:v>113.2</c:v>
                </c:pt>
                <c:pt idx="127">
                  <c:v>109</c:v>
                </c:pt>
                <c:pt idx="128">
                  <c:v>69.2</c:v>
                </c:pt>
                <c:pt idx="129">
                  <c:v>64.5</c:v>
                </c:pt>
                <c:pt idx="130">
                  <c:v>81.8</c:v>
                </c:pt>
                <c:pt idx="131">
                  <c:v>67.5</c:v>
                </c:pt>
                <c:pt idx="132">
                  <c:v>76.8</c:v>
                </c:pt>
                <c:pt idx="133">
                  <c:v>119.7</c:v>
                </c:pt>
                <c:pt idx="134">
                  <c:v>92.4</c:v>
                </c:pt>
                <c:pt idx="135">
                  <c:v>88.4</c:v>
                </c:pt>
                <c:pt idx="136">
                  <c:v>53.3</c:v>
                </c:pt>
                <c:pt idx="137">
                  <c:v>84.3</c:v>
                </c:pt>
                <c:pt idx="138">
                  <c:v>77.3</c:v>
                </c:pt>
                <c:pt idx="139">
                  <c:v>61.8</c:v>
                </c:pt>
                <c:pt idx="140">
                  <c:v>58.2</c:v>
                </c:pt>
                <c:pt idx="141">
                  <c:v>44.4</c:v>
                </c:pt>
                <c:pt idx="142">
                  <c:v>63.7</c:v>
                </c:pt>
                <c:pt idx="143">
                  <c:v>48.5</c:v>
                </c:pt>
                <c:pt idx="144">
                  <c:v>25.4</c:v>
                </c:pt>
                <c:pt idx="145">
                  <c:v>48.6</c:v>
                </c:pt>
                <c:pt idx="146">
                  <c:v>31.7</c:v>
                </c:pt>
                <c:pt idx="147">
                  <c:v>46.2</c:v>
                </c:pt>
                <c:pt idx="148">
                  <c:v>60.9</c:v>
                </c:pt>
                <c:pt idx="149">
                  <c:v>36.9</c:v>
                </c:pt>
                <c:pt idx="150">
                  <c:v>31.1</c:v>
                </c:pt>
                <c:pt idx="151">
                  <c:v>16.100000000000001</c:v>
                </c:pt>
                <c:pt idx="152">
                  <c:v>16.899999999999999</c:v>
                </c:pt>
                <c:pt idx="153">
                  <c:v>24.8</c:v>
                </c:pt>
                <c:pt idx="154">
                  <c:v>33.299999999999997</c:v>
                </c:pt>
                <c:pt idx="155">
                  <c:v>24.4</c:v>
                </c:pt>
                <c:pt idx="156">
                  <c:v>34.4</c:v>
                </c:pt>
                <c:pt idx="157">
                  <c:v>46.2</c:v>
                </c:pt>
                <c:pt idx="158">
                  <c:v>18.3</c:v>
                </c:pt>
                <c:pt idx="159">
                  <c:v>21.8</c:v>
                </c:pt>
                <c:pt idx="160">
                  <c:v>23.9</c:v>
                </c:pt>
                <c:pt idx="161">
                  <c:v>30.8</c:v>
                </c:pt>
                <c:pt idx="162">
                  <c:v>30.4</c:v>
                </c:pt>
                <c:pt idx="163">
                  <c:v>17.5</c:v>
                </c:pt>
                <c:pt idx="164">
                  <c:v>12.9</c:v>
                </c:pt>
                <c:pt idx="165">
                  <c:v>10.9</c:v>
                </c:pt>
                <c:pt idx="166">
                  <c:v>12</c:v>
                </c:pt>
                <c:pt idx="167">
                  <c:v>12.7</c:v>
                </c:pt>
                <c:pt idx="168">
                  <c:v>11</c:v>
                </c:pt>
                <c:pt idx="169">
                  <c:v>19.8</c:v>
                </c:pt>
                <c:pt idx="170">
                  <c:v>8.3000000000000007</c:v>
                </c:pt>
                <c:pt idx="171">
                  <c:v>7.5</c:v>
                </c:pt>
                <c:pt idx="172">
                  <c:v>10</c:v>
                </c:pt>
                <c:pt idx="173">
                  <c:v>4</c:v>
                </c:pt>
                <c:pt idx="174">
                  <c:v>6.8</c:v>
                </c:pt>
                <c:pt idx="175">
                  <c:v>3.8</c:v>
                </c:pt>
                <c:pt idx="176">
                  <c:v>4.3</c:v>
                </c:pt>
                <c:pt idx="177">
                  <c:v>9.4</c:v>
                </c:pt>
                <c:pt idx="178">
                  <c:v>6.3</c:v>
                </c:pt>
                <c:pt idx="179">
                  <c:v>13.4</c:v>
                </c:pt>
                <c:pt idx="180">
                  <c:v>3</c:v>
                </c:pt>
                <c:pt idx="181">
                  <c:v>1</c:v>
                </c:pt>
                <c:pt idx="182">
                  <c:v>19.7</c:v>
                </c:pt>
                <c:pt idx="183">
                  <c:v>10.199999999999999</c:v>
                </c:pt>
                <c:pt idx="184">
                  <c:v>4.4000000000000004</c:v>
                </c:pt>
                <c:pt idx="185">
                  <c:v>7.2</c:v>
                </c:pt>
                <c:pt idx="186">
                  <c:v>6.2</c:v>
                </c:pt>
                <c:pt idx="187">
                  <c:v>14.5</c:v>
                </c:pt>
                <c:pt idx="188">
                  <c:v>15.5</c:v>
                </c:pt>
                <c:pt idx="189">
                  <c:v>12.5</c:v>
                </c:pt>
                <c:pt idx="190">
                  <c:v>8.1</c:v>
                </c:pt>
                <c:pt idx="191">
                  <c:v>21.2</c:v>
                </c:pt>
                <c:pt idx="192">
                  <c:v>37.9</c:v>
                </c:pt>
                <c:pt idx="193">
                  <c:v>21.1</c:v>
                </c:pt>
                <c:pt idx="194">
                  <c:v>34.9</c:v>
                </c:pt>
                <c:pt idx="195">
                  <c:v>35.6</c:v>
                </c:pt>
                <c:pt idx="196">
                  <c:v>31.2</c:v>
                </c:pt>
                <c:pt idx="197">
                  <c:v>30.2</c:v>
                </c:pt>
                <c:pt idx="198">
                  <c:v>51.1</c:v>
                </c:pt>
                <c:pt idx="199">
                  <c:v>59.4</c:v>
                </c:pt>
                <c:pt idx="200">
                  <c:v>45.3</c:v>
                </c:pt>
                <c:pt idx="201">
                  <c:v>63.8</c:v>
                </c:pt>
                <c:pt idx="202">
                  <c:v>82.4</c:v>
                </c:pt>
                <c:pt idx="203">
                  <c:v>93.5</c:v>
                </c:pt>
                <c:pt idx="204">
                  <c:v>92.1</c:v>
                </c:pt>
                <c:pt idx="205">
                  <c:v>54.2</c:v>
                </c:pt>
                <c:pt idx="206">
                  <c:v>73</c:v>
                </c:pt>
                <c:pt idx="207">
                  <c:v>76.7</c:v>
                </c:pt>
                <c:pt idx="208">
                  <c:v>53.5</c:v>
                </c:pt>
                <c:pt idx="209">
                  <c:v>71.3</c:v>
                </c:pt>
                <c:pt idx="210">
                  <c:v>73.599999999999994</c:v>
                </c:pt>
                <c:pt idx="211">
                  <c:v>70.8</c:v>
                </c:pt>
                <c:pt idx="212">
                  <c:v>108.4</c:v>
                </c:pt>
                <c:pt idx="213">
                  <c:v>135.4</c:v>
                </c:pt>
                <c:pt idx="214">
                  <c:v>111</c:v>
                </c:pt>
                <c:pt idx="215">
                  <c:v>76.3</c:v>
                </c:pt>
                <c:pt idx="216">
                  <c:v>74.900000000000006</c:v>
                </c:pt>
                <c:pt idx="217">
                  <c:v>115.9</c:v>
                </c:pt>
                <c:pt idx="218">
                  <c:v>126.3</c:v>
                </c:pt>
                <c:pt idx="219">
                  <c:v>79.400000000000006</c:v>
                </c:pt>
                <c:pt idx="220">
                  <c:v>83.1</c:v>
                </c:pt>
                <c:pt idx="221">
                  <c:v>117.08</c:v>
                </c:pt>
                <c:pt idx="222">
                  <c:v>124.89</c:v>
                </c:pt>
                <c:pt idx="223">
                  <c:v>113.56</c:v>
                </c:pt>
                <c:pt idx="224">
                  <c:v>90.24</c:v>
                </c:pt>
                <c:pt idx="225">
                  <c:v>107.45</c:v>
                </c:pt>
                <c:pt idx="226">
                  <c:v>167</c:v>
                </c:pt>
                <c:pt idx="227">
                  <c:v>124.55</c:v>
                </c:pt>
                <c:pt idx="228">
                  <c:v>108.17</c:v>
                </c:pt>
                <c:pt idx="231">
                  <c:v>71.400000000000006</c:v>
                </c:pt>
                <c:pt idx="232">
                  <c:v>87.47</c:v>
                </c:pt>
                <c:pt idx="233">
                  <c:v>80.28</c:v>
                </c:pt>
                <c:pt idx="234">
                  <c:v>74.88</c:v>
                </c:pt>
                <c:pt idx="235">
                  <c:v>107.44</c:v>
                </c:pt>
                <c:pt idx="236">
                  <c:v>82.29</c:v>
                </c:pt>
                <c:pt idx="237">
                  <c:v>89.4</c:v>
                </c:pt>
                <c:pt idx="238">
                  <c:v>87.82</c:v>
                </c:pt>
                <c:pt idx="239">
                  <c:v>108.33</c:v>
                </c:pt>
                <c:pt idx="240">
                  <c:v>150.85</c:v>
                </c:pt>
                <c:pt idx="241">
                  <c:v>134.06</c:v>
                </c:pt>
                <c:pt idx="242">
                  <c:v>106.3</c:v>
                </c:pt>
                <c:pt idx="243">
                  <c:v>125.14</c:v>
                </c:pt>
                <c:pt idx="244">
                  <c:v>118.46</c:v>
                </c:pt>
                <c:pt idx="245">
                  <c:v>104.52</c:v>
                </c:pt>
                <c:pt idx="246">
                  <c:v>84.45</c:v>
                </c:pt>
                <c:pt idx="247">
                  <c:v>123.06</c:v>
                </c:pt>
                <c:pt idx="248">
                  <c:v>136.1</c:v>
                </c:pt>
                <c:pt idx="249">
                  <c:v>125.85</c:v>
                </c:pt>
                <c:pt idx="250">
                  <c:v>97.48</c:v>
                </c:pt>
                <c:pt idx="251">
                  <c:v>105.83</c:v>
                </c:pt>
                <c:pt idx="252">
                  <c:v>147.77000000000001</c:v>
                </c:pt>
                <c:pt idx="253">
                  <c:v>106.86</c:v>
                </c:pt>
                <c:pt idx="254">
                  <c:v>93.17</c:v>
                </c:pt>
                <c:pt idx="255">
                  <c:v>76.2</c:v>
                </c:pt>
                <c:pt idx="256">
                  <c:v>89.76</c:v>
                </c:pt>
                <c:pt idx="257">
                  <c:v>51.78</c:v>
                </c:pt>
                <c:pt idx="258">
                  <c:v>72.900000000000006</c:v>
                </c:pt>
                <c:pt idx="259">
                  <c:v>61.57</c:v>
                </c:pt>
                <c:pt idx="260">
                  <c:v>68.45</c:v>
                </c:pt>
                <c:pt idx="261">
                  <c:v>71.2</c:v>
                </c:pt>
                <c:pt idx="262">
                  <c:v>60.75</c:v>
                </c:pt>
                <c:pt idx="263">
                  <c:v>76.290000000000006</c:v>
                </c:pt>
                <c:pt idx="264">
                  <c:v>54.18</c:v>
                </c:pt>
                <c:pt idx="265">
                  <c:v>73.58</c:v>
                </c:pt>
                <c:pt idx="266">
                  <c:v>45.18</c:v>
                </c:pt>
                <c:pt idx="267">
                  <c:v>54.33</c:v>
                </c:pt>
                <c:pt idx="268">
                  <c:v>35.65</c:v>
                </c:pt>
                <c:pt idx="269">
                  <c:v>49.88</c:v>
                </c:pt>
                <c:pt idx="270">
                  <c:v>45.89</c:v>
                </c:pt>
                <c:pt idx="271">
                  <c:v>38.380000000000003</c:v>
                </c:pt>
                <c:pt idx="272">
                  <c:v>45.79</c:v>
                </c:pt>
                <c:pt idx="273">
                  <c:v>49.73</c:v>
                </c:pt>
                <c:pt idx="274">
                  <c:v>60.08</c:v>
                </c:pt>
                <c:pt idx="275">
                  <c:v>52</c:v>
                </c:pt>
                <c:pt idx="276">
                  <c:v>41.25</c:v>
                </c:pt>
                <c:pt idx="277">
                  <c:v>67.64</c:v>
                </c:pt>
                <c:pt idx="278">
                  <c:v>48.29</c:v>
                </c:pt>
                <c:pt idx="279">
                  <c:v>23.27</c:v>
                </c:pt>
                <c:pt idx="280">
                  <c:v>37.380000000000003</c:v>
                </c:pt>
                <c:pt idx="281">
                  <c:v>33.33</c:v>
                </c:pt>
                <c:pt idx="282">
                  <c:v>27.35</c:v>
                </c:pt>
                <c:pt idx="283">
                  <c:v>28.38</c:v>
                </c:pt>
                <c:pt idx="284">
                  <c:v>36.21</c:v>
                </c:pt>
                <c:pt idx="285">
                  <c:v>32.25</c:v>
                </c:pt>
                <c:pt idx="286">
                  <c:v>35.92</c:v>
                </c:pt>
                <c:pt idx="287">
                  <c:v>40.71</c:v>
                </c:pt>
                <c:pt idx="288">
                  <c:v>30.11</c:v>
                </c:pt>
                <c:pt idx="289">
                  <c:v>4.46</c:v>
                </c:pt>
                <c:pt idx="290">
                  <c:v>21.29</c:v>
                </c:pt>
                <c:pt idx="291">
                  <c:v>44.71</c:v>
                </c:pt>
                <c:pt idx="292">
                  <c:v>16.77</c:v>
                </c:pt>
                <c:pt idx="293">
                  <c:v>3.5</c:v>
                </c:pt>
                <c:pt idx="294">
                  <c:v>13.8</c:v>
                </c:pt>
                <c:pt idx="295">
                  <c:v>31.12</c:v>
                </c:pt>
                <c:pt idx="296">
                  <c:v>42.92</c:v>
                </c:pt>
                <c:pt idx="297">
                  <c:v>17.38</c:v>
                </c:pt>
                <c:pt idx="298">
                  <c:v>14.29</c:v>
                </c:pt>
                <c:pt idx="299">
                  <c:v>14.53</c:v>
                </c:pt>
                <c:pt idx="300">
                  <c:v>8.14</c:v>
                </c:pt>
                <c:pt idx="302">
                  <c:v>19.670000000000002</c:v>
                </c:pt>
                <c:pt idx="303">
                  <c:v>13.69</c:v>
                </c:pt>
                <c:pt idx="304">
                  <c:v>23.23</c:v>
                </c:pt>
                <c:pt idx="305">
                  <c:v>15.24</c:v>
                </c:pt>
                <c:pt idx="306">
                  <c:v>5.82</c:v>
                </c:pt>
                <c:pt idx="307">
                  <c:v>4.59</c:v>
                </c:pt>
                <c:pt idx="308">
                  <c:v>14.05</c:v>
                </c:pt>
                <c:pt idx="309">
                  <c:v>16.5</c:v>
                </c:pt>
                <c:pt idx="310">
                  <c:v>5.63</c:v>
                </c:pt>
                <c:pt idx="311">
                  <c:v>7.5</c:v>
                </c:pt>
                <c:pt idx="312">
                  <c:v>2.6</c:v>
                </c:pt>
                <c:pt idx="313">
                  <c:v>1.42</c:v>
                </c:pt>
                <c:pt idx="314">
                  <c:v>2.25</c:v>
                </c:pt>
                <c:pt idx="315">
                  <c:v>13.27</c:v>
                </c:pt>
                <c:pt idx="316">
                  <c:v>5.36</c:v>
                </c:pt>
                <c:pt idx="317">
                  <c:v>1.65</c:v>
                </c:pt>
                <c:pt idx="318">
                  <c:v>11.29</c:v>
                </c:pt>
                <c:pt idx="319">
                  <c:v>4.3499999999999996</c:v>
                </c:pt>
                <c:pt idx="320">
                  <c:v>4.07</c:v>
                </c:pt>
                <c:pt idx="321">
                  <c:v>4.93</c:v>
                </c:pt>
                <c:pt idx="322">
                  <c:v>0.92</c:v>
                </c:pt>
                <c:pt idx="323">
                  <c:v>0</c:v>
                </c:pt>
                <c:pt idx="324">
                  <c:v>0.93</c:v>
                </c:pt>
                <c:pt idx="325">
                  <c:v>5.19</c:v>
                </c:pt>
                <c:pt idx="326">
                  <c:v>5.24</c:v>
                </c:pt>
                <c:pt idx="327">
                  <c:v>0.96</c:v>
                </c:pt>
                <c:pt idx="328">
                  <c:v>2.5299999999999998</c:v>
                </c:pt>
                <c:pt idx="329">
                  <c:v>0.61</c:v>
                </c:pt>
                <c:pt idx="330">
                  <c:v>1.1399999999999999</c:v>
                </c:pt>
                <c:pt idx="331">
                  <c:v>1.04</c:v>
                </c:pt>
                <c:pt idx="332">
                  <c:v>3.13</c:v>
                </c:pt>
                <c:pt idx="333">
                  <c:v>4.83</c:v>
                </c:pt>
                <c:pt idx="334">
                  <c:v>1.4</c:v>
                </c:pt>
                <c:pt idx="335">
                  <c:v>0</c:v>
                </c:pt>
                <c:pt idx="336">
                  <c:v>6.93</c:v>
                </c:pt>
                <c:pt idx="337">
                  <c:v>4.78</c:v>
                </c:pt>
                <c:pt idx="338">
                  <c:v>4.6900000000000004</c:v>
                </c:pt>
                <c:pt idx="339">
                  <c:v>13.73</c:v>
                </c:pt>
                <c:pt idx="340">
                  <c:v>15.07</c:v>
                </c:pt>
                <c:pt idx="341">
                  <c:v>21.93</c:v>
                </c:pt>
                <c:pt idx="342">
                  <c:v>19.78</c:v>
                </c:pt>
                <c:pt idx="343">
                  <c:v>8.4700000000000006</c:v>
                </c:pt>
                <c:pt idx="344">
                  <c:v>12.71</c:v>
                </c:pt>
                <c:pt idx="345">
                  <c:v>18.89</c:v>
                </c:pt>
                <c:pt idx="346">
                  <c:v>18.190000000000001</c:v>
                </c:pt>
                <c:pt idx="347">
                  <c:v>26.61</c:v>
                </c:pt>
                <c:pt idx="348">
                  <c:v>33.81</c:v>
                </c:pt>
                <c:pt idx="349">
                  <c:v>22.76</c:v>
                </c:pt>
                <c:pt idx="350">
                  <c:v>31.18</c:v>
                </c:pt>
                <c:pt idx="351">
                  <c:v>21.04</c:v>
                </c:pt>
                <c:pt idx="352">
                  <c:v>25.76</c:v>
                </c:pt>
                <c:pt idx="353">
                  <c:v>35.29</c:v>
                </c:pt>
                <c:pt idx="355">
                  <c:v>62.71</c:v>
                </c:pt>
                <c:pt idx="356">
                  <c:v>60</c:v>
                </c:pt>
                <c:pt idx="357">
                  <c:v>50.57</c:v>
                </c:pt>
                <c:pt idx="358">
                  <c:v>51.75</c:v>
                </c:pt>
                <c:pt idx="359">
                  <c:v>51.58</c:v>
                </c:pt>
                <c:pt idx="360">
                  <c:v>51.55</c:v>
                </c:pt>
                <c:pt idx="361">
                  <c:v>91.33</c:v>
                </c:pt>
                <c:pt idx="362">
                  <c:v>96.32</c:v>
                </c:pt>
                <c:pt idx="363">
                  <c:v>8.84</c:v>
                </c:pt>
                <c:pt idx="364">
                  <c:v>84.22</c:v>
                </c:pt>
                <c:pt idx="365">
                  <c:v>70.569999999999993</c:v>
                </c:pt>
                <c:pt idx="366">
                  <c:v>44.73</c:v>
                </c:pt>
                <c:pt idx="367">
                  <c:v>65.42</c:v>
                </c:pt>
                <c:pt idx="368">
                  <c:v>51.95</c:v>
                </c:pt>
                <c:pt idx="369">
                  <c:v>79.7</c:v>
                </c:pt>
                <c:pt idx="370">
                  <c:v>77.47</c:v>
                </c:pt>
                <c:pt idx="371">
                  <c:v>75.2</c:v>
                </c:pt>
                <c:pt idx="372">
                  <c:v>79.099999999999994</c:v>
                </c:pt>
                <c:pt idx="373">
                  <c:v>76.209999999999994</c:v>
                </c:pt>
                <c:pt idx="374">
                  <c:v>64.58</c:v>
                </c:pt>
                <c:pt idx="375">
                  <c:v>72.25</c:v>
                </c:pt>
                <c:pt idx="376">
                  <c:v>43.7</c:v>
                </c:pt>
                <c:pt idx="377">
                  <c:v>76.540000000000006</c:v>
                </c:pt>
                <c:pt idx="378">
                  <c:v>46.36</c:v>
                </c:pt>
                <c:pt idx="379">
                  <c:v>60.92</c:v>
                </c:pt>
                <c:pt idx="380">
                  <c:v>91.4</c:v>
                </c:pt>
                <c:pt idx="381">
                  <c:v>98.81</c:v>
                </c:pt>
                <c:pt idx="382">
                  <c:v>60.94</c:v>
                </c:pt>
                <c:pt idx="383">
                  <c:v>63.9</c:v>
                </c:pt>
                <c:pt idx="384">
                  <c:v>75.400000000000006</c:v>
                </c:pt>
                <c:pt idx="385">
                  <c:v>53.5</c:v>
                </c:pt>
                <c:pt idx="386">
                  <c:v>102.17</c:v>
                </c:pt>
                <c:pt idx="387">
                  <c:v>97.26</c:v>
                </c:pt>
                <c:pt idx="388">
                  <c:v>104.55</c:v>
                </c:pt>
                <c:pt idx="389">
                  <c:v>98.32</c:v>
                </c:pt>
                <c:pt idx="390">
                  <c:v>111.3</c:v>
                </c:pt>
                <c:pt idx="391">
                  <c:v>109.5</c:v>
                </c:pt>
                <c:pt idx="392">
                  <c:v>93.08</c:v>
                </c:pt>
                <c:pt idx="393">
                  <c:v>99.83</c:v>
                </c:pt>
                <c:pt idx="394">
                  <c:v>79.209999999999994</c:v>
                </c:pt>
                <c:pt idx="395">
                  <c:v>74.2</c:v>
                </c:pt>
                <c:pt idx="396">
                  <c:v>92</c:v>
                </c:pt>
                <c:pt idx="397">
                  <c:v>99.67</c:v>
                </c:pt>
                <c:pt idx="398">
                  <c:v>73.45</c:v>
                </c:pt>
                <c:pt idx="399">
                  <c:v>89.11</c:v>
                </c:pt>
                <c:pt idx="400">
                  <c:v>90.36</c:v>
                </c:pt>
                <c:pt idx="401">
                  <c:v>80.33</c:v>
                </c:pt>
                <c:pt idx="402">
                  <c:v>55.9</c:v>
                </c:pt>
                <c:pt idx="403">
                  <c:v>60.5</c:v>
                </c:pt>
                <c:pt idx="404">
                  <c:v>67.53</c:v>
                </c:pt>
                <c:pt idx="405">
                  <c:v>70.17</c:v>
                </c:pt>
                <c:pt idx="406">
                  <c:v>56.38</c:v>
                </c:pt>
                <c:pt idx="407">
                  <c:v>47.83</c:v>
                </c:pt>
                <c:pt idx="408">
                  <c:v>48.26</c:v>
                </c:pt>
                <c:pt idx="409">
                  <c:v>58.14</c:v>
                </c:pt>
                <c:pt idx="410">
                  <c:v>48.62</c:v>
                </c:pt>
                <c:pt idx="411">
                  <c:v>51.22</c:v>
                </c:pt>
                <c:pt idx="412">
                  <c:v>42.92</c:v>
                </c:pt>
                <c:pt idx="413">
                  <c:v>44.48</c:v>
                </c:pt>
                <c:pt idx="414">
                  <c:v>51.67</c:v>
                </c:pt>
                <c:pt idx="415">
                  <c:v>36.729999999999997</c:v>
                </c:pt>
                <c:pt idx="416">
                  <c:v>32.6</c:v>
                </c:pt>
                <c:pt idx="417">
                  <c:v>46.05</c:v>
                </c:pt>
                <c:pt idx="418">
                  <c:v>19.600000000000001</c:v>
                </c:pt>
                <c:pt idx="419">
                  <c:v>24.94</c:v>
                </c:pt>
                <c:pt idx="420">
                  <c:v>42.05</c:v>
                </c:pt>
                <c:pt idx="421">
                  <c:v>34.71</c:v>
                </c:pt>
                <c:pt idx="422">
                  <c:v>23.06</c:v>
                </c:pt>
                <c:pt idx="423">
                  <c:v>18.11</c:v>
                </c:pt>
                <c:pt idx="424">
                  <c:v>12.08</c:v>
                </c:pt>
                <c:pt idx="425">
                  <c:v>20.100000000000001</c:v>
                </c:pt>
                <c:pt idx="426">
                  <c:v>17.04</c:v>
                </c:pt>
                <c:pt idx="427">
                  <c:v>12.48</c:v>
                </c:pt>
                <c:pt idx="428">
                  <c:v>24.33</c:v>
                </c:pt>
                <c:pt idx="429">
                  <c:v>18.18</c:v>
                </c:pt>
                <c:pt idx="430">
                  <c:v>16.63</c:v>
                </c:pt>
                <c:pt idx="431">
                  <c:v>14.67</c:v>
                </c:pt>
                <c:pt idx="432">
                  <c:v>27.05</c:v>
                </c:pt>
                <c:pt idx="433">
                  <c:v>38.32</c:v>
                </c:pt>
                <c:pt idx="434">
                  <c:v>16</c:v>
                </c:pt>
                <c:pt idx="435">
                  <c:v>5</c:v>
                </c:pt>
                <c:pt idx="436">
                  <c:v>6.67</c:v>
                </c:pt>
                <c:pt idx="437">
                  <c:v>3.41</c:v>
                </c:pt>
                <c:pt idx="438">
                  <c:v>9.67</c:v>
                </c:pt>
                <c:pt idx="439">
                  <c:v>0.48</c:v>
                </c:pt>
                <c:pt idx="440">
                  <c:v>5.26</c:v>
                </c:pt>
                <c:pt idx="441">
                  <c:v>7.39</c:v>
                </c:pt>
                <c:pt idx="442">
                  <c:v>9</c:v>
                </c:pt>
                <c:pt idx="443">
                  <c:v>0.5</c:v>
                </c:pt>
                <c:pt idx="444">
                  <c:v>8.1300000000000008</c:v>
                </c:pt>
                <c:pt idx="445">
                  <c:v>2.92</c:v>
                </c:pt>
                <c:pt idx="446">
                  <c:v>3.43</c:v>
                </c:pt>
                <c:pt idx="447">
                  <c:v>3.52</c:v>
                </c:pt>
                <c:pt idx="448">
                  <c:v>0</c:v>
                </c:pt>
              </c:numCache>
            </c:numRef>
          </c:yVal>
          <c:smooth val="0"/>
        </c:ser>
        <c:dLbls>
          <c:showLegendKey val="0"/>
          <c:showVal val="0"/>
          <c:showCatName val="0"/>
          <c:showSerName val="0"/>
          <c:showPercent val="0"/>
          <c:showBubbleSize val="0"/>
        </c:dLbls>
        <c:axId val="233428096"/>
        <c:axId val="233430400"/>
      </c:scatterChart>
      <c:valAx>
        <c:axId val="233428096"/>
        <c:scaling>
          <c:orientation val="minMax"/>
        </c:scaling>
        <c:delete val="0"/>
        <c:axPos val="b"/>
        <c:majorGridlines>
          <c:spPr>
            <a:ln w="3175">
              <a:pattFill prst="pct50">
                <a:fgClr>
                  <a:srgbClr val="000000"/>
                </a:fgClr>
                <a:bgClr>
                  <a:srgbClr val="FFFFFF"/>
                </a:bgClr>
              </a:pattFill>
              <a:prstDash val="solid"/>
            </a:ln>
          </c:spPr>
        </c:majorGridlines>
        <c:title>
          <c:tx>
            <c:rich>
              <a:bodyPr/>
              <a:lstStyle/>
              <a:p>
                <a:pPr>
                  <a:defRPr sz="1100" b="0" i="0" u="none" strike="noStrike" baseline="0">
                    <a:solidFill>
                      <a:srgbClr val="000000"/>
                    </a:solidFill>
                    <a:latin typeface="Meiryo UI"/>
                    <a:ea typeface="Meiryo UI"/>
                    <a:cs typeface="Meiryo UI"/>
                  </a:defRPr>
                </a:pPr>
                <a:r>
                  <a:rPr lang="en-US" altLang="ja-JP"/>
                  <a:t>Be-7</a:t>
                </a:r>
                <a:endParaRPr lang="ja-JP" altLang="en-US"/>
              </a:p>
            </c:rich>
          </c:tx>
          <c:layout>
            <c:manualLayout>
              <c:xMode val="edge"/>
              <c:yMode val="edge"/>
              <c:x val="0.47188983609692736"/>
              <c:y val="0.90554695753258918"/>
            </c:manualLayout>
          </c:layout>
          <c:overlay val="0"/>
          <c:spPr>
            <a:noFill/>
            <a:ln w="25400">
              <a:noFill/>
            </a:ln>
          </c:spPr>
        </c:title>
        <c:numFmt formatCode="0_);[Red]\(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3430400"/>
        <c:crosses val="autoZero"/>
        <c:crossBetween val="midCat"/>
      </c:valAx>
      <c:valAx>
        <c:axId val="233430400"/>
        <c:scaling>
          <c:orientation val="minMax"/>
        </c:scaling>
        <c:delete val="0"/>
        <c:axPos val="l"/>
        <c:majorGridlines>
          <c:spPr>
            <a:ln w="3175">
              <a:pattFill prst="pct50">
                <a:fgClr>
                  <a:srgbClr val="000000"/>
                </a:fgClr>
                <a:bgClr>
                  <a:srgbClr val="FFFFFF"/>
                </a:bgClr>
              </a:pattFill>
              <a:prstDash val="solid"/>
            </a:ln>
          </c:spPr>
        </c:majorGridlines>
        <c:numFmt formatCode="0_);[Red]\(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233428096"/>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oddHeader>&amp;A</c:oddHeader>
      <c:oddFooter>- &amp;P -</c:oddFooter>
    </c:headerFooter>
    <c:pageMargins b="1" l="0.75" r="0.75" t="1" header="0.51200000000000001" footer="0.51200000000000001"/>
    <c:pageSetup paperSize="9" orientation="landscape" horizontalDpi="360" verticalDpi="360"/>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en-US" altLang="ja-JP" sz="1100" b="0" i="0" u="none" strike="noStrike" baseline="0">
                <a:solidFill>
                  <a:srgbClr val="000000"/>
                </a:solidFill>
                <a:latin typeface="Meiryo UI"/>
                <a:ea typeface="Meiryo UI"/>
              </a:rPr>
              <a:t>BE</a:t>
            </a:r>
            <a:r>
              <a:rPr lang="ja-JP" altLang="en-US" sz="1100" b="0" i="0" u="none" strike="noStrike" baseline="0">
                <a:solidFill>
                  <a:srgbClr val="000000"/>
                </a:solidFill>
                <a:latin typeface="Meiryo UI"/>
                <a:ea typeface="Meiryo UI"/>
              </a:rPr>
              <a:t>-7と黒点数</a:t>
            </a:r>
            <a:r>
              <a:rPr lang="en-US" altLang="ja-JP" sz="1100" b="0" i="0" u="none" strike="noStrike" baseline="0">
                <a:solidFill>
                  <a:srgbClr val="000000"/>
                </a:solidFill>
                <a:latin typeface="Meiryo UI"/>
                <a:ea typeface="Meiryo UI"/>
              </a:rPr>
              <a:t>(</a:t>
            </a:r>
            <a:r>
              <a:rPr lang="ja-JP" altLang="en-US" sz="1100" b="0" i="0" u="none" strike="noStrike" baseline="0">
                <a:solidFill>
                  <a:srgbClr val="000000"/>
                </a:solidFill>
                <a:latin typeface="Meiryo UI"/>
                <a:ea typeface="Meiryo UI"/>
              </a:rPr>
              <a:t>前網</a:t>
            </a:r>
            <a:r>
              <a:rPr lang="en-US" altLang="ja-JP" sz="1100" b="0" i="0" u="none" strike="noStrike" baseline="0">
                <a:solidFill>
                  <a:srgbClr val="000000"/>
                </a:solidFill>
                <a:latin typeface="Meiryo UI"/>
                <a:ea typeface="Meiryo UI"/>
              </a:rPr>
              <a:t>)</a:t>
            </a:r>
            <a:endParaRPr lang="ja-JP" altLang="en-US" sz="1100" b="0" i="0" u="none" strike="noStrike" baseline="0">
              <a:solidFill>
                <a:srgbClr val="000000"/>
              </a:solidFill>
              <a:latin typeface="Meiryo UI"/>
              <a:ea typeface="Meiryo UI"/>
            </a:endParaRPr>
          </a:p>
        </c:rich>
      </c:tx>
      <c:layout>
        <c:manualLayout>
          <c:xMode val="edge"/>
          <c:yMode val="edge"/>
          <c:x val="0.11932413745489545"/>
          <c:y val="3.2226032275579027E-3"/>
        </c:manualLayout>
      </c:layout>
      <c:overlay val="0"/>
      <c:spPr>
        <a:noFill/>
        <a:ln w="25400">
          <a:noFill/>
        </a:ln>
      </c:spPr>
    </c:title>
    <c:autoTitleDeleted val="0"/>
    <c:plotArea>
      <c:layout>
        <c:manualLayout>
          <c:layoutTarget val="inner"/>
          <c:xMode val="edge"/>
          <c:yMode val="edge"/>
          <c:x val="9.5679300730917044E-2"/>
          <c:y val="5.4054212574525425E-2"/>
          <c:w val="0.86728656468992538"/>
          <c:h val="0.84384631852453584"/>
        </c:manualLayout>
      </c:layout>
      <c:scatterChart>
        <c:scatterStyle val="lineMarker"/>
        <c:varyColors val="0"/>
        <c:ser>
          <c:idx val="0"/>
          <c:order val="0"/>
          <c:tx>
            <c:strRef>
              <c:f>浮遊塵!$AB$233</c:f>
              <c:strCache>
                <c:ptCount val="1"/>
                <c:pt idx="0">
                  <c:v>ウォルフ黒点数(国立天文台)</c:v>
                </c:pt>
              </c:strCache>
            </c:strRef>
          </c:tx>
          <c:spPr>
            <a:ln w="28575">
              <a:noFill/>
            </a:ln>
          </c:spPr>
          <c:marker>
            <c:symbol val="diamond"/>
            <c:size val="5"/>
            <c:spPr>
              <a:solidFill>
                <a:srgbClr val="000080"/>
              </a:solidFill>
              <a:ln>
                <a:solidFill>
                  <a:srgbClr val="000080"/>
                </a:solidFill>
                <a:prstDash val="solid"/>
              </a:ln>
            </c:spPr>
          </c:marker>
          <c:xVal>
            <c:numRef>
              <c:f>浮遊塵!$G$235:$G$722</c:f>
              <c:numCache>
                <c:formatCode>0.00_);[Red]\(0.00\)</c:formatCode>
                <c:ptCount val="488"/>
                <c:pt idx="24">
                  <c:v>2.592592592592593</c:v>
                </c:pt>
                <c:pt idx="25">
                  <c:v>2.9629629629629628</c:v>
                </c:pt>
                <c:pt idx="26">
                  <c:v>3.333333333333333</c:v>
                </c:pt>
                <c:pt idx="27">
                  <c:v>2.2222222222222223</c:v>
                </c:pt>
                <c:pt idx="28">
                  <c:v>2.592592592592593</c:v>
                </c:pt>
                <c:pt idx="29">
                  <c:v>2.592592592592593</c:v>
                </c:pt>
                <c:pt idx="30">
                  <c:v>2.592592592592593</c:v>
                </c:pt>
                <c:pt idx="31">
                  <c:v>2.2222222222222223</c:v>
                </c:pt>
                <c:pt idx="32">
                  <c:v>2.2222222222222223</c:v>
                </c:pt>
                <c:pt idx="33">
                  <c:v>0.7407407407407407</c:v>
                </c:pt>
                <c:pt idx="34">
                  <c:v>1.8518518518518519</c:v>
                </c:pt>
                <c:pt idx="35">
                  <c:v>2.592592592592593</c:v>
                </c:pt>
                <c:pt idx="36">
                  <c:v>3.333333333333333</c:v>
                </c:pt>
                <c:pt idx="37">
                  <c:v>3.333333333333333</c:v>
                </c:pt>
                <c:pt idx="38">
                  <c:v>2.592592592592593</c:v>
                </c:pt>
                <c:pt idx="39">
                  <c:v>2.592592592592593</c:v>
                </c:pt>
                <c:pt idx="40">
                  <c:v>2.592592592592593</c:v>
                </c:pt>
                <c:pt idx="41">
                  <c:v>3.7037037037037037</c:v>
                </c:pt>
                <c:pt idx="42">
                  <c:v>2.9629629629629628</c:v>
                </c:pt>
                <c:pt idx="43">
                  <c:v>3.7037037037037037</c:v>
                </c:pt>
                <c:pt idx="44">
                  <c:v>2.9629629629629628</c:v>
                </c:pt>
                <c:pt idx="45">
                  <c:v>1.8518518518518519</c:v>
                </c:pt>
                <c:pt idx="46">
                  <c:v>2.2222222222222223</c:v>
                </c:pt>
                <c:pt idx="47">
                  <c:v>3.333333333333333</c:v>
                </c:pt>
                <c:pt idx="48">
                  <c:v>3.7037037037037037</c:v>
                </c:pt>
                <c:pt idx="49">
                  <c:v>2.592592592592593</c:v>
                </c:pt>
                <c:pt idx="50">
                  <c:v>2.592592592592593</c:v>
                </c:pt>
                <c:pt idx="51">
                  <c:v>2.9629629629629628</c:v>
                </c:pt>
                <c:pt idx="52">
                  <c:v>3.333333333333333</c:v>
                </c:pt>
                <c:pt idx="53">
                  <c:v>2.9629629629629628</c:v>
                </c:pt>
                <c:pt idx="55">
                  <c:v>3.8518518518518516</c:v>
                </c:pt>
                <c:pt idx="56">
                  <c:v>3.5185185185185186</c:v>
                </c:pt>
                <c:pt idx="57">
                  <c:v>1.8407407407407408</c:v>
                </c:pt>
                <c:pt idx="58">
                  <c:v>0.8</c:v>
                </c:pt>
                <c:pt idx="59">
                  <c:v>1.4296296296296296</c:v>
                </c:pt>
                <c:pt idx="60">
                  <c:v>2.2740740740740741</c:v>
                </c:pt>
                <c:pt idx="61">
                  <c:v>3.7037037037037037</c:v>
                </c:pt>
                <c:pt idx="62">
                  <c:v>3.0370370370370372</c:v>
                </c:pt>
                <c:pt idx="63">
                  <c:v>2.9629629629629628</c:v>
                </c:pt>
                <c:pt idx="64">
                  <c:v>3.2962962962962963</c:v>
                </c:pt>
                <c:pt idx="65">
                  <c:v>3.5925925925925926</c:v>
                </c:pt>
                <c:pt idx="66">
                  <c:v>3.1111111111111112</c:v>
                </c:pt>
                <c:pt idx="67">
                  <c:v>4.1481481481481479</c:v>
                </c:pt>
                <c:pt idx="68">
                  <c:v>4.0740740740740735</c:v>
                </c:pt>
                <c:pt idx="69">
                  <c:v>2.3777777777777778</c:v>
                </c:pt>
                <c:pt idx="70">
                  <c:v>1.6814814814814816</c:v>
                </c:pt>
                <c:pt idx="71">
                  <c:v>1.4666666666666668</c:v>
                </c:pt>
                <c:pt idx="72">
                  <c:v>2.1407407407407408</c:v>
                </c:pt>
                <c:pt idx="73">
                  <c:v>3.8518518518518516</c:v>
                </c:pt>
                <c:pt idx="74">
                  <c:v>5.5925925925925926</c:v>
                </c:pt>
                <c:pt idx="75">
                  <c:v>3.1481481481481484</c:v>
                </c:pt>
                <c:pt idx="76">
                  <c:v>3.666666666666667</c:v>
                </c:pt>
                <c:pt idx="77">
                  <c:v>3.0370370370370372</c:v>
                </c:pt>
                <c:pt idx="78">
                  <c:v>4.4074074074074074</c:v>
                </c:pt>
                <c:pt idx="79">
                  <c:v>2.84</c:v>
                </c:pt>
                <c:pt idx="80">
                  <c:v>3.04</c:v>
                </c:pt>
                <c:pt idx="81">
                  <c:v>1.96</c:v>
                </c:pt>
                <c:pt idx="82">
                  <c:v>0.89</c:v>
                </c:pt>
                <c:pt idx="83">
                  <c:v>1.52</c:v>
                </c:pt>
                <c:pt idx="84">
                  <c:v>2.0099999999999998</c:v>
                </c:pt>
                <c:pt idx="85">
                  <c:v>3.71</c:v>
                </c:pt>
                <c:pt idx="86">
                  <c:v>2.91</c:v>
                </c:pt>
                <c:pt idx="87">
                  <c:v>3.12</c:v>
                </c:pt>
                <c:pt idx="88">
                  <c:v>3.28</c:v>
                </c:pt>
                <c:pt idx="89">
                  <c:v>3.43</c:v>
                </c:pt>
                <c:pt idx="90">
                  <c:v>2.93</c:v>
                </c:pt>
                <c:pt idx="91">
                  <c:v>3.57</c:v>
                </c:pt>
                <c:pt idx="92">
                  <c:v>3.13</c:v>
                </c:pt>
                <c:pt idx="93">
                  <c:v>2.2000000000000002</c:v>
                </c:pt>
                <c:pt idx="94">
                  <c:v>1.24</c:v>
                </c:pt>
                <c:pt idx="95">
                  <c:v>1.87</c:v>
                </c:pt>
                <c:pt idx="96">
                  <c:v>2.0699999999999998</c:v>
                </c:pt>
                <c:pt idx="97">
                  <c:v>2.78</c:v>
                </c:pt>
                <c:pt idx="98">
                  <c:v>3.08</c:v>
                </c:pt>
                <c:pt idx="99">
                  <c:v>2.7</c:v>
                </c:pt>
                <c:pt idx="100">
                  <c:v>2.2599999999999998</c:v>
                </c:pt>
                <c:pt idx="101">
                  <c:v>2.61</c:v>
                </c:pt>
                <c:pt idx="102">
                  <c:v>3.16</c:v>
                </c:pt>
                <c:pt idx="103">
                  <c:v>2.93</c:v>
                </c:pt>
                <c:pt idx="104">
                  <c:v>2.34</c:v>
                </c:pt>
                <c:pt idx="105">
                  <c:v>2.3199999999999998</c:v>
                </c:pt>
                <c:pt idx="106">
                  <c:v>1.25</c:v>
                </c:pt>
                <c:pt idx="107">
                  <c:v>1.7</c:v>
                </c:pt>
                <c:pt idx="108">
                  <c:v>2.36</c:v>
                </c:pt>
                <c:pt idx="109">
                  <c:v>3.13</c:v>
                </c:pt>
                <c:pt idx="110">
                  <c:v>2.91</c:v>
                </c:pt>
                <c:pt idx="111">
                  <c:v>2.5499999999999998</c:v>
                </c:pt>
                <c:pt idx="112">
                  <c:v>2.46</c:v>
                </c:pt>
                <c:pt idx="113">
                  <c:v>2.44</c:v>
                </c:pt>
                <c:pt idx="114">
                  <c:v>3.16</c:v>
                </c:pt>
                <c:pt idx="115">
                  <c:v>4.37</c:v>
                </c:pt>
                <c:pt idx="116">
                  <c:v>3.83</c:v>
                </c:pt>
                <c:pt idx="117">
                  <c:v>2.12</c:v>
                </c:pt>
                <c:pt idx="118">
                  <c:v>1.43</c:v>
                </c:pt>
                <c:pt idx="119">
                  <c:v>1.19</c:v>
                </c:pt>
                <c:pt idx="120">
                  <c:v>2.69</c:v>
                </c:pt>
                <c:pt idx="121">
                  <c:v>3.74</c:v>
                </c:pt>
                <c:pt idx="122">
                  <c:v>2.97</c:v>
                </c:pt>
                <c:pt idx="123">
                  <c:v>3.35</c:v>
                </c:pt>
                <c:pt idx="124">
                  <c:v>2.75</c:v>
                </c:pt>
                <c:pt idx="125">
                  <c:v>2.5299999999999998</c:v>
                </c:pt>
                <c:pt idx="126">
                  <c:v>2.48</c:v>
                </c:pt>
                <c:pt idx="127">
                  <c:v>2.65</c:v>
                </c:pt>
                <c:pt idx="128">
                  <c:v>2.94</c:v>
                </c:pt>
                <c:pt idx="129">
                  <c:v>1.51</c:v>
                </c:pt>
                <c:pt idx="130">
                  <c:v>1.91</c:v>
                </c:pt>
                <c:pt idx="131">
                  <c:v>1.68</c:v>
                </c:pt>
                <c:pt idx="132">
                  <c:v>2.7</c:v>
                </c:pt>
                <c:pt idx="133">
                  <c:v>3.64</c:v>
                </c:pt>
                <c:pt idx="134">
                  <c:v>4.67</c:v>
                </c:pt>
                <c:pt idx="135">
                  <c:v>2.69</c:v>
                </c:pt>
                <c:pt idx="136">
                  <c:v>3.16</c:v>
                </c:pt>
                <c:pt idx="137">
                  <c:v>3.12</c:v>
                </c:pt>
                <c:pt idx="138">
                  <c:v>2.37</c:v>
                </c:pt>
                <c:pt idx="139">
                  <c:v>4.3099999999999996</c:v>
                </c:pt>
                <c:pt idx="140">
                  <c:v>4.3099999999999996</c:v>
                </c:pt>
                <c:pt idx="141">
                  <c:v>2.0299999999999998</c:v>
                </c:pt>
                <c:pt idx="142">
                  <c:v>1.89</c:v>
                </c:pt>
                <c:pt idx="143">
                  <c:v>2.17</c:v>
                </c:pt>
                <c:pt idx="144">
                  <c:v>3.71</c:v>
                </c:pt>
                <c:pt idx="145">
                  <c:v>4.6900000000000004</c:v>
                </c:pt>
                <c:pt idx="146">
                  <c:v>3.47</c:v>
                </c:pt>
                <c:pt idx="147">
                  <c:v>2.97</c:v>
                </c:pt>
                <c:pt idx="148">
                  <c:v>2.74</c:v>
                </c:pt>
                <c:pt idx="149">
                  <c:v>3.17</c:v>
                </c:pt>
                <c:pt idx="150">
                  <c:v>2.88</c:v>
                </c:pt>
                <c:pt idx="151">
                  <c:v>3.92</c:v>
                </c:pt>
                <c:pt idx="152">
                  <c:v>2.85</c:v>
                </c:pt>
                <c:pt idx="153">
                  <c:v>2.1</c:v>
                </c:pt>
                <c:pt idx="154">
                  <c:v>1.2</c:v>
                </c:pt>
                <c:pt idx="155">
                  <c:v>1.74</c:v>
                </c:pt>
                <c:pt idx="156">
                  <c:v>2.2999999999999998</c:v>
                </c:pt>
                <c:pt idx="157">
                  <c:v>3.86</c:v>
                </c:pt>
                <c:pt idx="158">
                  <c:v>5.15</c:v>
                </c:pt>
                <c:pt idx="159">
                  <c:v>3.96</c:v>
                </c:pt>
                <c:pt idx="160">
                  <c:v>2.8</c:v>
                </c:pt>
                <c:pt idx="161">
                  <c:v>3.54</c:v>
                </c:pt>
                <c:pt idx="162">
                  <c:v>3.38</c:v>
                </c:pt>
                <c:pt idx="163">
                  <c:v>5.28</c:v>
                </c:pt>
                <c:pt idx="164">
                  <c:v>3.78</c:v>
                </c:pt>
                <c:pt idx="165">
                  <c:v>1.5</c:v>
                </c:pt>
                <c:pt idx="166">
                  <c:v>1.86</c:v>
                </c:pt>
                <c:pt idx="167">
                  <c:v>2.09</c:v>
                </c:pt>
                <c:pt idx="168">
                  <c:v>3.67</c:v>
                </c:pt>
                <c:pt idx="169">
                  <c:v>4.5999999999999996</c:v>
                </c:pt>
                <c:pt idx="170">
                  <c:v>4.59</c:v>
                </c:pt>
                <c:pt idx="171">
                  <c:v>3.78</c:v>
                </c:pt>
                <c:pt idx="172">
                  <c:v>3.72</c:v>
                </c:pt>
                <c:pt idx="173">
                  <c:v>4.1900000000000004</c:v>
                </c:pt>
                <c:pt idx="174">
                  <c:v>4.63</c:v>
                </c:pt>
                <c:pt idx="175">
                  <c:v>4.3600000000000003</c:v>
                </c:pt>
                <c:pt idx="176">
                  <c:v>3.44</c:v>
                </c:pt>
                <c:pt idx="177">
                  <c:v>1.33</c:v>
                </c:pt>
                <c:pt idx="178">
                  <c:v>1.47</c:v>
                </c:pt>
                <c:pt idx="179">
                  <c:v>2.2999999999999998</c:v>
                </c:pt>
                <c:pt idx="180">
                  <c:v>4.2</c:v>
                </c:pt>
                <c:pt idx="181">
                  <c:v>4.47</c:v>
                </c:pt>
                <c:pt idx="182">
                  <c:v>4.09</c:v>
                </c:pt>
                <c:pt idx="183">
                  <c:v>3.79</c:v>
                </c:pt>
                <c:pt idx="184">
                  <c:v>4.0999999999999996</c:v>
                </c:pt>
                <c:pt idx="185">
                  <c:v>3.96</c:v>
                </c:pt>
                <c:pt idx="186">
                  <c:v>5.04</c:v>
                </c:pt>
                <c:pt idx="187">
                  <c:v>4.3899999999999997</c:v>
                </c:pt>
                <c:pt idx="188">
                  <c:v>3.71</c:v>
                </c:pt>
                <c:pt idx="189">
                  <c:v>2.14</c:v>
                </c:pt>
                <c:pt idx="190">
                  <c:v>1.95</c:v>
                </c:pt>
                <c:pt idx="191">
                  <c:v>2.23</c:v>
                </c:pt>
                <c:pt idx="192">
                  <c:v>3.55</c:v>
                </c:pt>
                <c:pt idx="193">
                  <c:v>4.2300000000000004</c:v>
                </c:pt>
                <c:pt idx="194">
                  <c:v>3.94</c:v>
                </c:pt>
                <c:pt idx="195">
                  <c:v>3.95</c:v>
                </c:pt>
                <c:pt idx="196">
                  <c:v>2.98</c:v>
                </c:pt>
                <c:pt idx="197">
                  <c:v>4.71</c:v>
                </c:pt>
                <c:pt idx="198">
                  <c:v>4.5</c:v>
                </c:pt>
                <c:pt idx="199">
                  <c:v>4.57</c:v>
                </c:pt>
                <c:pt idx="200">
                  <c:v>3.66</c:v>
                </c:pt>
                <c:pt idx="201">
                  <c:v>2.08</c:v>
                </c:pt>
                <c:pt idx="202">
                  <c:v>1.49</c:v>
                </c:pt>
                <c:pt idx="203">
                  <c:v>1.69</c:v>
                </c:pt>
                <c:pt idx="204">
                  <c:v>3.13</c:v>
                </c:pt>
                <c:pt idx="205">
                  <c:v>4.5599999999999996</c:v>
                </c:pt>
                <c:pt idx="206">
                  <c:v>4</c:v>
                </c:pt>
                <c:pt idx="207">
                  <c:v>4.5</c:v>
                </c:pt>
                <c:pt idx="208">
                  <c:v>3.14</c:v>
                </c:pt>
                <c:pt idx="209">
                  <c:v>3.87</c:v>
                </c:pt>
                <c:pt idx="210">
                  <c:v>4.87</c:v>
                </c:pt>
                <c:pt idx="211">
                  <c:v>4.49</c:v>
                </c:pt>
                <c:pt idx="212">
                  <c:v>4.6500000000000004</c:v>
                </c:pt>
                <c:pt idx="213">
                  <c:v>3.66</c:v>
                </c:pt>
                <c:pt idx="214">
                  <c:v>1.33</c:v>
                </c:pt>
                <c:pt idx="215">
                  <c:v>2.08</c:v>
                </c:pt>
                <c:pt idx="216">
                  <c:v>3.3</c:v>
                </c:pt>
                <c:pt idx="217">
                  <c:v>4.49</c:v>
                </c:pt>
                <c:pt idx="218">
                  <c:v>4.17</c:v>
                </c:pt>
                <c:pt idx="219">
                  <c:v>2.96</c:v>
                </c:pt>
                <c:pt idx="220">
                  <c:v>2.85</c:v>
                </c:pt>
                <c:pt idx="221">
                  <c:v>2.96</c:v>
                </c:pt>
                <c:pt idx="222">
                  <c:v>3.7</c:v>
                </c:pt>
                <c:pt idx="223">
                  <c:v>3.33</c:v>
                </c:pt>
                <c:pt idx="224">
                  <c:v>1.74</c:v>
                </c:pt>
                <c:pt idx="225">
                  <c:v>2.64</c:v>
                </c:pt>
                <c:pt idx="226">
                  <c:v>1.67</c:v>
                </c:pt>
                <c:pt idx="227">
                  <c:v>1.62</c:v>
                </c:pt>
                <c:pt idx="228">
                  <c:v>2.02</c:v>
                </c:pt>
                <c:pt idx="229">
                  <c:v>4.09</c:v>
                </c:pt>
                <c:pt idx="230">
                  <c:v>3.51</c:v>
                </c:pt>
                <c:pt idx="231">
                  <c:v>2.5299999999999998</c:v>
                </c:pt>
                <c:pt idx="232">
                  <c:v>2.54</c:v>
                </c:pt>
                <c:pt idx="233">
                  <c:v>3.17</c:v>
                </c:pt>
                <c:pt idx="234">
                  <c:v>3.39</c:v>
                </c:pt>
                <c:pt idx="235">
                  <c:v>4.3099999999999996</c:v>
                </c:pt>
                <c:pt idx="236">
                  <c:v>2.56</c:v>
                </c:pt>
                <c:pt idx="237">
                  <c:v>2.08</c:v>
                </c:pt>
                <c:pt idx="238">
                  <c:v>1.57</c:v>
                </c:pt>
                <c:pt idx="239">
                  <c:v>2.2000000000000002</c:v>
                </c:pt>
                <c:pt idx="240">
                  <c:v>2.86</c:v>
                </c:pt>
                <c:pt idx="241">
                  <c:v>4.54</c:v>
                </c:pt>
                <c:pt idx="242">
                  <c:v>3.4</c:v>
                </c:pt>
                <c:pt idx="243">
                  <c:v>2.79</c:v>
                </c:pt>
                <c:pt idx="244">
                  <c:v>2.37</c:v>
                </c:pt>
                <c:pt idx="245">
                  <c:v>3.08</c:v>
                </c:pt>
                <c:pt idx="246">
                  <c:v>3.7</c:v>
                </c:pt>
                <c:pt idx="247">
                  <c:v>4.41</c:v>
                </c:pt>
                <c:pt idx="248">
                  <c:v>2.86</c:v>
                </c:pt>
                <c:pt idx="249">
                  <c:v>1.43</c:v>
                </c:pt>
                <c:pt idx="250">
                  <c:v>1.47</c:v>
                </c:pt>
                <c:pt idx="251">
                  <c:v>1.28</c:v>
                </c:pt>
                <c:pt idx="252">
                  <c:v>3.06</c:v>
                </c:pt>
                <c:pt idx="253">
                  <c:v>3.55</c:v>
                </c:pt>
                <c:pt idx="254">
                  <c:v>3.03</c:v>
                </c:pt>
                <c:pt idx="255">
                  <c:v>3.14</c:v>
                </c:pt>
                <c:pt idx="256">
                  <c:v>2.75</c:v>
                </c:pt>
                <c:pt idx="257">
                  <c:v>3.4</c:v>
                </c:pt>
                <c:pt idx="258">
                  <c:v>3.89</c:v>
                </c:pt>
                <c:pt idx="259">
                  <c:v>3.6</c:v>
                </c:pt>
                <c:pt idx="260">
                  <c:v>3.9</c:v>
                </c:pt>
                <c:pt idx="261">
                  <c:v>2.3199999999999998</c:v>
                </c:pt>
                <c:pt idx="262">
                  <c:v>1.1599999999999999</c:v>
                </c:pt>
                <c:pt idx="263">
                  <c:v>1.84</c:v>
                </c:pt>
                <c:pt idx="264">
                  <c:v>2.97</c:v>
                </c:pt>
                <c:pt idx="265">
                  <c:v>3.67</c:v>
                </c:pt>
                <c:pt idx="266">
                  <c:v>3.84</c:v>
                </c:pt>
                <c:pt idx="267">
                  <c:v>2.7</c:v>
                </c:pt>
                <c:pt idx="268">
                  <c:v>2.37</c:v>
                </c:pt>
                <c:pt idx="269">
                  <c:v>3</c:v>
                </c:pt>
                <c:pt idx="270">
                  <c:v>3.6</c:v>
                </c:pt>
                <c:pt idx="271">
                  <c:v>4.41</c:v>
                </c:pt>
                <c:pt idx="272">
                  <c:v>2.62</c:v>
                </c:pt>
                <c:pt idx="273">
                  <c:v>3.13</c:v>
                </c:pt>
                <c:pt idx="274">
                  <c:v>1.51</c:v>
                </c:pt>
                <c:pt idx="275">
                  <c:v>2.93</c:v>
                </c:pt>
                <c:pt idx="276">
                  <c:v>3.06</c:v>
                </c:pt>
                <c:pt idx="277">
                  <c:v>4.2699999999999996</c:v>
                </c:pt>
                <c:pt idx="278">
                  <c:v>4.58</c:v>
                </c:pt>
                <c:pt idx="279">
                  <c:v>3.05</c:v>
                </c:pt>
                <c:pt idx="280">
                  <c:v>2.64</c:v>
                </c:pt>
                <c:pt idx="281">
                  <c:v>3.09</c:v>
                </c:pt>
                <c:pt idx="282">
                  <c:v>4.07</c:v>
                </c:pt>
                <c:pt idx="283">
                  <c:v>3.49</c:v>
                </c:pt>
                <c:pt idx="284">
                  <c:v>2.4500000000000002</c:v>
                </c:pt>
                <c:pt idx="285">
                  <c:v>2.02</c:v>
                </c:pt>
                <c:pt idx="286">
                  <c:v>1.36</c:v>
                </c:pt>
                <c:pt idx="287">
                  <c:v>2.79</c:v>
                </c:pt>
                <c:pt idx="288">
                  <c:v>3.38</c:v>
                </c:pt>
                <c:pt idx="289">
                  <c:v>5.05</c:v>
                </c:pt>
                <c:pt idx="290">
                  <c:v>4.07</c:v>
                </c:pt>
                <c:pt idx="291">
                  <c:v>2.5499999999999998</c:v>
                </c:pt>
                <c:pt idx="292">
                  <c:v>4.09</c:v>
                </c:pt>
                <c:pt idx="293">
                  <c:v>3.67</c:v>
                </c:pt>
                <c:pt idx="294">
                  <c:v>4.4400000000000004</c:v>
                </c:pt>
                <c:pt idx="295">
                  <c:v>3.57</c:v>
                </c:pt>
                <c:pt idx="296">
                  <c:v>3.55</c:v>
                </c:pt>
                <c:pt idx="297">
                  <c:v>2.96</c:v>
                </c:pt>
                <c:pt idx="298">
                  <c:v>1.73</c:v>
                </c:pt>
                <c:pt idx="299">
                  <c:v>2.38</c:v>
                </c:pt>
                <c:pt idx="300">
                  <c:v>3.59</c:v>
                </c:pt>
                <c:pt idx="301">
                  <c:v>4.9000000000000004</c:v>
                </c:pt>
                <c:pt idx="302">
                  <c:v>4.22</c:v>
                </c:pt>
                <c:pt idx="303">
                  <c:v>3.56</c:v>
                </c:pt>
                <c:pt idx="304">
                  <c:v>3.09</c:v>
                </c:pt>
                <c:pt idx="305">
                  <c:v>4.42</c:v>
                </c:pt>
                <c:pt idx="306">
                  <c:v>3.7</c:v>
                </c:pt>
                <c:pt idx="307">
                  <c:v>3.7</c:v>
                </c:pt>
                <c:pt idx="308">
                  <c:v>3.36</c:v>
                </c:pt>
                <c:pt idx="309">
                  <c:v>3.21</c:v>
                </c:pt>
                <c:pt idx="310">
                  <c:v>1.67</c:v>
                </c:pt>
                <c:pt idx="311">
                  <c:v>2.06</c:v>
                </c:pt>
                <c:pt idx="312">
                  <c:v>2.4500000000000002</c:v>
                </c:pt>
                <c:pt idx="313">
                  <c:v>3.61</c:v>
                </c:pt>
                <c:pt idx="314">
                  <c:v>3.64</c:v>
                </c:pt>
                <c:pt idx="315">
                  <c:v>3.43</c:v>
                </c:pt>
                <c:pt idx="316">
                  <c:v>3.87</c:v>
                </c:pt>
                <c:pt idx="317">
                  <c:v>3.73</c:v>
                </c:pt>
                <c:pt idx="318">
                  <c:v>3.31</c:v>
                </c:pt>
                <c:pt idx="319">
                  <c:v>5.08</c:v>
                </c:pt>
                <c:pt idx="320">
                  <c:v>3.43</c:v>
                </c:pt>
                <c:pt idx="321">
                  <c:v>1.98</c:v>
                </c:pt>
                <c:pt idx="322">
                  <c:v>2.4</c:v>
                </c:pt>
                <c:pt idx="323">
                  <c:v>1.9</c:v>
                </c:pt>
                <c:pt idx="324">
                  <c:v>3.34</c:v>
                </c:pt>
                <c:pt idx="325">
                  <c:v>4.09</c:v>
                </c:pt>
                <c:pt idx="326">
                  <c:v>3.49</c:v>
                </c:pt>
                <c:pt idx="327">
                  <c:v>3.04</c:v>
                </c:pt>
                <c:pt idx="328">
                  <c:v>3.47</c:v>
                </c:pt>
                <c:pt idx="329">
                  <c:v>4.66</c:v>
                </c:pt>
                <c:pt idx="330">
                  <c:v>4.4400000000000004</c:v>
                </c:pt>
                <c:pt idx="331">
                  <c:v>4.57</c:v>
                </c:pt>
                <c:pt idx="332">
                  <c:v>4.66</c:v>
                </c:pt>
                <c:pt idx="333">
                  <c:v>2.84</c:v>
                </c:pt>
                <c:pt idx="334">
                  <c:v>1.84</c:v>
                </c:pt>
                <c:pt idx="335">
                  <c:v>2.23</c:v>
                </c:pt>
                <c:pt idx="336">
                  <c:v>4.72</c:v>
                </c:pt>
                <c:pt idx="337">
                  <c:v>4.3600000000000003</c:v>
                </c:pt>
                <c:pt idx="338">
                  <c:v>4.6399999999999997</c:v>
                </c:pt>
                <c:pt idx="339">
                  <c:v>3.18</c:v>
                </c:pt>
                <c:pt idx="340">
                  <c:v>3.1</c:v>
                </c:pt>
                <c:pt idx="341">
                  <c:v>4.57</c:v>
                </c:pt>
                <c:pt idx="342">
                  <c:v>4.2</c:v>
                </c:pt>
                <c:pt idx="343">
                  <c:v>4.01</c:v>
                </c:pt>
                <c:pt idx="344">
                  <c:v>2.08</c:v>
                </c:pt>
                <c:pt idx="345">
                  <c:v>2.87</c:v>
                </c:pt>
                <c:pt idx="346">
                  <c:v>1.49</c:v>
                </c:pt>
                <c:pt idx="347">
                  <c:v>2.52</c:v>
                </c:pt>
                <c:pt idx="348">
                  <c:v>3.59</c:v>
                </c:pt>
                <c:pt idx="349">
                  <c:v>4.22</c:v>
                </c:pt>
                <c:pt idx="350">
                  <c:v>4.22</c:v>
                </c:pt>
                <c:pt idx="351">
                  <c:v>2.66</c:v>
                </c:pt>
                <c:pt idx="352">
                  <c:v>2.79</c:v>
                </c:pt>
                <c:pt idx="353">
                  <c:v>4.5</c:v>
                </c:pt>
                <c:pt idx="355">
                  <c:v>3.9</c:v>
                </c:pt>
                <c:pt idx="357">
                  <c:v>3.6</c:v>
                </c:pt>
                <c:pt idx="358">
                  <c:v>2.1</c:v>
                </c:pt>
                <c:pt idx="359">
                  <c:v>1.26</c:v>
                </c:pt>
                <c:pt idx="360">
                  <c:v>1.91</c:v>
                </c:pt>
                <c:pt idx="361">
                  <c:v>3.01</c:v>
                </c:pt>
                <c:pt idx="362">
                  <c:v>4.25</c:v>
                </c:pt>
                <c:pt idx="363">
                  <c:v>4.08</c:v>
                </c:pt>
                <c:pt idx="364">
                  <c:v>3.03</c:v>
                </c:pt>
                <c:pt idx="365">
                  <c:v>3</c:v>
                </c:pt>
                <c:pt idx="366">
                  <c:v>3.21</c:v>
                </c:pt>
                <c:pt idx="367">
                  <c:v>3.28</c:v>
                </c:pt>
                <c:pt idx="368">
                  <c:v>3.33</c:v>
                </c:pt>
                <c:pt idx="369">
                  <c:v>3.01</c:v>
                </c:pt>
                <c:pt idx="370">
                  <c:v>2.16</c:v>
                </c:pt>
                <c:pt idx="371">
                  <c:v>0.95</c:v>
                </c:pt>
                <c:pt idx="372">
                  <c:v>1.83</c:v>
                </c:pt>
                <c:pt idx="373">
                  <c:v>2.56</c:v>
                </c:pt>
                <c:pt idx="374">
                  <c:v>4</c:v>
                </c:pt>
                <c:pt idx="375">
                  <c:v>2.82</c:v>
                </c:pt>
                <c:pt idx="376">
                  <c:v>2.4900000000000002</c:v>
                </c:pt>
                <c:pt idx="377">
                  <c:v>2.93</c:v>
                </c:pt>
                <c:pt idx="378">
                  <c:v>3.48</c:v>
                </c:pt>
                <c:pt idx="379">
                  <c:v>5.0199999999999996</c:v>
                </c:pt>
                <c:pt idx="380">
                  <c:v>3.61</c:v>
                </c:pt>
                <c:pt idx="381">
                  <c:v>1.94</c:v>
                </c:pt>
                <c:pt idx="382">
                  <c:v>1.68</c:v>
                </c:pt>
                <c:pt idx="383">
                  <c:v>1.61</c:v>
                </c:pt>
                <c:pt idx="384">
                  <c:v>2.1800000000000002</c:v>
                </c:pt>
                <c:pt idx="385">
                  <c:v>3.18</c:v>
                </c:pt>
                <c:pt idx="386">
                  <c:v>3.78</c:v>
                </c:pt>
                <c:pt idx="387">
                  <c:v>3.04</c:v>
                </c:pt>
                <c:pt idx="388">
                  <c:v>2.17</c:v>
                </c:pt>
                <c:pt idx="389">
                  <c:v>3.7</c:v>
                </c:pt>
                <c:pt idx="390">
                  <c:v>3.52</c:v>
                </c:pt>
                <c:pt idx="391">
                  <c:v>3.32</c:v>
                </c:pt>
                <c:pt idx="392">
                  <c:v>4.0199999999999996</c:v>
                </c:pt>
                <c:pt idx="393">
                  <c:v>3.08</c:v>
                </c:pt>
                <c:pt idx="394">
                  <c:v>2.2000000000000002</c:v>
                </c:pt>
                <c:pt idx="395">
                  <c:v>2.71</c:v>
                </c:pt>
                <c:pt idx="396">
                  <c:v>1.99</c:v>
                </c:pt>
                <c:pt idx="397">
                  <c:v>3.74</c:v>
                </c:pt>
                <c:pt idx="398">
                  <c:v>3.86</c:v>
                </c:pt>
                <c:pt idx="399">
                  <c:v>3.68</c:v>
                </c:pt>
                <c:pt idx="400">
                  <c:v>2.13</c:v>
                </c:pt>
                <c:pt idx="401">
                  <c:v>2.59</c:v>
                </c:pt>
                <c:pt idx="402">
                  <c:v>2.95</c:v>
                </c:pt>
                <c:pt idx="403">
                  <c:v>3.31</c:v>
                </c:pt>
                <c:pt idx="404">
                  <c:v>3.34</c:v>
                </c:pt>
                <c:pt idx="405">
                  <c:v>4.03</c:v>
                </c:pt>
                <c:pt idx="406">
                  <c:v>2.39</c:v>
                </c:pt>
                <c:pt idx="407">
                  <c:v>1.44</c:v>
                </c:pt>
                <c:pt idx="408">
                  <c:v>2.76</c:v>
                </c:pt>
                <c:pt idx="409">
                  <c:v>3.26</c:v>
                </c:pt>
                <c:pt idx="410">
                  <c:v>3.86</c:v>
                </c:pt>
                <c:pt idx="411">
                  <c:v>3.08</c:v>
                </c:pt>
                <c:pt idx="412">
                  <c:v>3.16</c:v>
                </c:pt>
                <c:pt idx="413">
                  <c:v>2.84</c:v>
                </c:pt>
                <c:pt idx="414">
                  <c:v>3.17</c:v>
                </c:pt>
                <c:pt idx="415">
                  <c:v>3.52</c:v>
                </c:pt>
                <c:pt idx="416">
                  <c:v>3.86</c:v>
                </c:pt>
                <c:pt idx="417">
                  <c:v>4.24</c:v>
                </c:pt>
                <c:pt idx="418">
                  <c:v>2.17</c:v>
                </c:pt>
                <c:pt idx="419">
                  <c:v>1.36</c:v>
                </c:pt>
                <c:pt idx="420">
                  <c:v>2.0299999999999998</c:v>
                </c:pt>
                <c:pt idx="421">
                  <c:v>3.28</c:v>
                </c:pt>
                <c:pt idx="422">
                  <c:v>5.49</c:v>
                </c:pt>
                <c:pt idx="423">
                  <c:v>4.5</c:v>
                </c:pt>
                <c:pt idx="424">
                  <c:v>3.81</c:v>
                </c:pt>
                <c:pt idx="425">
                  <c:v>3.21</c:v>
                </c:pt>
                <c:pt idx="426">
                  <c:v>4.09</c:v>
                </c:pt>
                <c:pt idx="427">
                  <c:v>3.88</c:v>
                </c:pt>
                <c:pt idx="428">
                  <c:v>4.32</c:v>
                </c:pt>
                <c:pt idx="429">
                  <c:v>3.51</c:v>
                </c:pt>
                <c:pt idx="430">
                  <c:v>2.79</c:v>
                </c:pt>
                <c:pt idx="431">
                  <c:v>2.38</c:v>
                </c:pt>
                <c:pt idx="432">
                  <c:v>2.4</c:v>
                </c:pt>
                <c:pt idx="433">
                  <c:v>4.33</c:v>
                </c:pt>
                <c:pt idx="434">
                  <c:v>4.0199999999999996</c:v>
                </c:pt>
                <c:pt idx="435">
                  <c:v>4.1500000000000004</c:v>
                </c:pt>
                <c:pt idx="436">
                  <c:v>3.23</c:v>
                </c:pt>
                <c:pt idx="437">
                  <c:v>3.21</c:v>
                </c:pt>
                <c:pt idx="438">
                  <c:v>3.67</c:v>
                </c:pt>
                <c:pt idx="439">
                  <c:v>5.19</c:v>
                </c:pt>
                <c:pt idx="453">
                  <c:v>0.7407407407407407</c:v>
                </c:pt>
              </c:numCache>
            </c:numRef>
          </c:xVal>
          <c:yVal>
            <c:numRef>
              <c:f>浮遊塵!$AB$235:$AB$722</c:f>
              <c:numCache>
                <c:formatCode>0.0</c:formatCode>
                <c:ptCount val="488"/>
                <c:pt idx="0">
                  <c:v>165.4</c:v>
                </c:pt>
                <c:pt idx="1">
                  <c:v>158.19999999999999</c:v>
                </c:pt>
                <c:pt idx="2">
                  <c:v>160.30000000000001</c:v>
                </c:pt>
                <c:pt idx="3">
                  <c:v>129.19999999999999</c:v>
                </c:pt>
                <c:pt idx="4">
                  <c:v>176.7</c:v>
                </c:pt>
                <c:pt idx="5">
                  <c:v>176</c:v>
                </c:pt>
                <c:pt idx="6">
                  <c:v>147.4</c:v>
                </c:pt>
                <c:pt idx="7">
                  <c:v>99.4</c:v>
                </c:pt>
                <c:pt idx="8">
                  <c:v>149</c:v>
                </c:pt>
                <c:pt idx="9">
                  <c:v>114.4</c:v>
                </c:pt>
                <c:pt idx="10">
                  <c:v>158.19999999999999</c:v>
                </c:pt>
                <c:pt idx="11">
                  <c:v>152</c:v>
                </c:pt>
                <c:pt idx="12">
                  <c:v>125.2</c:v>
                </c:pt>
                <c:pt idx="13">
                  <c:v>112</c:v>
                </c:pt>
                <c:pt idx="14">
                  <c:v>142.9</c:v>
                </c:pt>
                <c:pt idx="15">
                  <c:v>102.5</c:v>
                </c:pt>
                <c:pt idx="16">
                  <c:v>69.900000000000006</c:v>
                </c:pt>
                <c:pt idx="17">
                  <c:v>87.7</c:v>
                </c:pt>
                <c:pt idx="18">
                  <c:v>94.9</c:v>
                </c:pt>
                <c:pt idx="19">
                  <c:v>113.8</c:v>
                </c:pt>
                <c:pt idx="20">
                  <c:v>115.1</c:v>
                </c:pt>
                <c:pt idx="21">
                  <c:v>104.6</c:v>
                </c:pt>
                <c:pt idx="22">
                  <c:v>107.1</c:v>
                </c:pt>
                <c:pt idx="23">
                  <c:v>67.099999999999994</c:v>
                </c:pt>
                <c:pt idx="24">
                  <c:v>58.2</c:v>
                </c:pt>
                <c:pt idx="25">
                  <c:v>33.5</c:v>
                </c:pt>
                <c:pt idx="26">
                  <c:v>47.4</c:v>
                </c:pt>
                <c:pt idx="27">
                  <c:v>77.3</c:v>
                </c:pt>
                <c:pt idx="28">
                  <c:v>99</c:v>
                </c:pt>
                <c:pt idx="29">
                  <c:v>105.6</c:v>
                </c:pt>
                <c:pt idx="30">
                  <c:v>84.2</c:v>
                </c:pt>
                <c:pt idx="31">
                  <c:v>93.6</c:v>
                </c:pt>
                <c:pt idx="32">
                  <c:v>57.8</c:v>
                </c:pt>
                <c:pt idx="33">
                  <c:v>59</c:v>
                </c:pt>
                <c:pt idx="34">
                  <c:v>33</c:v>
                </c:pt>
                <c:pt idx="35">
                  <c:v>22.5</c:v>
                </c:pt>
                <c:pt idx="36">
                  <c:v>8.6</c:v>
                </c:pt>
                <c:pt idx="37">
                  <c:v>20.8</c:v>
                </c:pt>
                <c:pt idx="38">
                  <c:v>22</c:v>
                </c:pt>
                <c:pt idx="39">
                  <c:v>17.5</c:v>
                </c:pt>
                <c:pt idx="40">
                  <c:v>18.899999999999999</c:v>
                </c:pt>
                <c:pt idx="41">
                  <c:v>13.3</c:v>
                </c:pt>
                <c:pt idx="42">
                  <c:v>22.7</c:v>
                </c:pt>
                <c:pt idx="43">
                  <c:v>31.1</c:v>
                </c:pt>
                <c:pt idx="44">
                  <c:v>27.2</c:v>
                </c:pt>
                <c:pt idx="45">
                  <c:v>32.9</c:v>
                </c:pt>
                <c:pt idx="46">
                  <c:v>13.2</c:v>
                </c:pt>
                <c:pt idx="47">
                  <c:v>4.2</c:v>
                </c:pt>
                <c:pt idx="48">
                  <c:v>23.8</c:v>
                </c:pt>
                <c:pt idx="49">
                  <c:v>17.3</c:v>
                </c:pt>
                <c:pt idx="50">
                  <c:v>12.5</c:v>
                </c:pt>
                <c:pt idx="51">
                  <c:v>1.7</c:v>
                </c:pt>
                <c:pt idx="52">
                  <c:v>19.2</c:v>
                </c:pt>
                <c:pt idx="53">
                  <c:v>13.2</c:v>
                </c:pt>
                <c:pt idx="55">
                  <c:v>16.399999999999999</c:v>
                </c:pt>
                <c:pt idx="56">
                  <c:v>11.9</c:v>
                </c:pt>
                <c:pt idx="57">
                  <c:v>0.9</c:v>
                </c:pt>
                <c:pt idx="58">
                  <c:v>10.5</c:v>
                </c:pt>
                <c:pt idx="59">
                  <c:v>6.2</c:v>
                </c:pt>
                <c:pt idx="60">
                  <c:v>3.5</c:v>
                </c:pt>
                <c:pt idx="61">
                  <c:v>29</c:v>
                </c:pt>
                <c:pt idx="62">
                  <c:v>11.2</c:v>
                </c:pt>
                <c:pt idx="63">
                  <c:v>4.2</c:v>
                </c:pt>
                <c:pt idx="64">
                  <c:v>6.2</c:v>
                </c:pt>
                <c:pt idx="65">
                  <c:v>2.2999999999999998</c:v>
                </c:pt>
                <c:pt idx="66">
                  <c:v>11</c:v>
                </c:pt>
                <c:pt idx="67">
                  <c:v>31.9</c:v>
                </c:pt>
                <c:pt idx="68">
                  <c:v>27.3</c:v>
                </c:pt>
                <c:pt idx="69">
                  <c:v>14.9</c:v>
                </c:pt>
                <c:pt idx="70">
                  <c:v>35.4</c:v>
                </c:pt>
                <c:pt idx="71">
                  <c:v>34</c:v>
                </c:pt>
                <c:pt idx="72">
                  <c:v>30.5</c:v>
                </c:pt>
                <c:pt idx="73">
                  <c:v>50.7</c:v>
                </c:pt>
                <c:pt idx="74">
                  <c:v>43</c:v>
                </c:pt>
                <c:pt idx="75">
                  <c:v>25.3</c:v>
                </c:pt>
                <c:pt idx="76">
                  <c:v>48.2</c:v>
                </c:pt>
                <c:pt idx="77">
                  <c:v>33.4</c:v>
                </c:pt>
                <c:pt idx="78">
                  <c:v>57.9</c:v>
                </c:pt>
                <c:pt idx="79">
                  <c:v>81.400000000000006</c:v>
                </c:pt>
                <c:pt idx="80">
                  <c:v>58.2</c:v>
                </c:pt>
                <c:pt idx="81">
                  <c:v>94.8</c:v>
                </c:pt>
                <c:pt idx="82">
                  <c:v>107.6</c:v>
                </c:pt>
                <c:pt idx="83">
                  <c:v>110.5</c:v>
                </c:pt>
                <c:pt idx="84">
                  <c:v>119.2</c:v>
                </c:pt>
                <c:pt idx="85">
                  <c:v>114.9</c:v>
                </c:pt>
                <c:pt idx="86">
                  <c:v>109.7</c:v>
                </c:pt>
                <c:pt idx="87">
                  <c:v>168.4</c:v>
                </c:pt>
                <c:pt idx="88">
                  <c:v>141.80000000000001</c:v>
                </c:pt>
                <c:pt idx="89">
                  <c:v>161.9</c:v>
                </c:pt>
                <c:pt idx="90">
                  <c:v>164.6</c:v>
                </c:pt>
                <c:pt idx="91">
                  <c:v>193.1</c:v>
                </c:pt>
                <c:pt idx="92">
                  <c:v>171.1</c:v>
                </c:pt>
                <c:pt idx="93">
                  <c:v>107.7</c:v>
                </c:pt>
                <c:pt idx="94">
                  <c:v>182.6</c:v>
                </c:pt>
                <c:pt idx="95">
                  <c:v>195.3</c:v>
                </c:pt>
                <c:pt idx="96">
                  <c:v>200.9</c:v>
                </c:pt>
                <c:pt idx="97">
                  <c:v>165.5</c:v>
                </c:pt>
                <c:pt idx="98">
                  <c:v>158.30000000000001</c:v>
                </c:pt>
                <c:pt idx="99">
                  <c:v>160.4</c:v>
                </c:pt>
                <c:pt idx="100">
                  <c:v>163.69999999999999</c:v>
                </c:pt>
                <c:pt idx="101">
                  <c:v>128.1</c:v>
                </c:pt>
                <c:pt idx="102">
                  <c:v>154.69999999999999</c:v>
                </c:pt>
                <c:pt idx="103">
                  <c:v>156.30000000000001</c:v>
                </c:pt>
                <c:pt idx="104">
                  <c:v>149.9</c:v>
                </c:pt>
                <c:pt idx="105">
                  <c:v>124.2</c:v>
                </c:pt>
                <c:pt idx="106">
                  <c:v>153</c:v>
                </c:pt>
                <c:pt idx="107">
                  <c:v>213.9</c:v>
                </c:pt>
                <c:pt idx="108">
                  <c:v>133.4</c:v>
                </c:pt>
                <c:pt idx="109">
                  <c:v>199.6</c:v>
                </c:pt>
                <c:pt idx="110">
                  <c:v>162.1</c:v>
                </c:pt>
                <c:pt idx="111">
                  <c:v>146.30000000000001</c:v>
                </c:pt>
                <c:pt idx="112">
                  <c:v>163</c:v>
                </c:pt>
                <c:pt idx="113">
                  <c:v>202.3</c:v>
                </c:pt>
                <c:pt idx="114">
                  <c:v>157.30000000000001</c:v>
                </c:pt>
                <c:pt idx="115">
                  <c:v>172.8</c:v>
                </c:pt>
                <c:pt idx="116">
                  <c:v>142.9</c:v>
                </c:pt>
                <c:pt idx="117">
                  <c:v>203</c:v>
                </c:pt>
                <c:pt idx="118">
                  <c:v>208.2</c:v>
                </c:pt>
                <c:pt idx="119">
                  <c:v>221</c:v>
                </c:pt>
                <c:pt idx="120">
                  <c:v>157.5</c:v>
                </c:pt>
                <c:pt idx="121">
                  <c:v>166</c:v>
                </c:pt>
                <c:pt idx="122">
                  <c:v>130.1</c:v>
                </c:pt>
                <c:pt idx="123">
                  <c:v>158.69999999999999</c:v>
                </c:pt>
                <c:pt idx="124">
                  <c:v>131.6</c:v>
                </c:pt>
                <c:pt idx="125">
                  <c:v>173.4</c:v>
                </c:pt>
                <c:pt idx="126">
                  <c:v>113.2</c:v>
                </c:pt>
                <c:pt idx="127">
                  <c:v>109</c:v>
                </c:pt>
                <c:pt idx="128">
                  <c:v>69.2</c:v>
                </c:pt>
                <c:pt idx="129">
                  <c:v>64.5</c:v>
                </c:pt>
                <c:pt idx="130">
                  <c:v>81.8</c:v>
                </c:pt>
                <c:pt idx="131">
                  <c:v>67.5</c:v>
                </c:pt>
                <c:pt idx="132">
                  <c:v>76.8</c:v>
                </c:pt>
                <c:pt idx="133">
                  <c:v>119.7</c:v>
                </c:pt>
                <c:pt idx="134">
                  <c:v>92.4</c:v>
                </c:pt>
                <c:pt idx="135">
                  <c:v>88.4</c:v>
                </c:pt>
                <c:pt idx="136">
                  <c:v>53.3</c:v>
                </c:pt>
                <c:pt idx="137">
                  <c:v>84.3</c:v>
                </c:pt>
                <c:pt idx="138">
                  <c:v>77.3</c:v>
                </c:pt>
                <c:pt idx="139">
                  <c:v>61.8</c:v>
                </c:pt>
                <c:pt idx="140">
                  <c:v>58.2</c:v>
                </c:pt>
                <c:pt idx="141">
                  <c:v>44.4</c:v>
                </c:pt>
                <c:pt idx="142">
                  <c:v>63.7</c:v>
                </c:pt>
                <c:pt idx="143">
                  <c:v>48.5</c:v>
                </c:pt>
                <c:pt idx="144">
                  <c:v>25.4</c:v>
                </c:pt>
                <c:pt idx="145">
                  <c:v>48.6</c:v>
                </c:pt>
                <c:pt idx="146">
                  <c:v>31.7</c:v>
                </c:pt>
                <c:pt idx="147">
                  <c:v>46.2</c:v>
                </c:pt>
                <c:pt idx="148">
                  <c:v>60.9</c:v>
                </c:pt>
                <c:pt idx="149">
                  <c:v>36.9</c:v>
                </c:pt>
                <c:pt idx="150">
                  <c:v>31.1</c:v>
                </c:pt>
                <c:pt idx="151">
                  <c:v>16.100000000000001</c:v>
                </c:pt>
                <c:pt idx="152">
                  <c:v>16.899999999999999</c:v>
                </c:pt>
                <c:pt idx="153">
                  <c:v>24.8</c:v>
                </c:pt>
                <c:pt idx="154">
                  <c:v>33.299999999999997</c:v>
                </c:pt>
                <c:pt idx="155">
                  <c:v>24.4</c:v>
                </c:pt>
                <c:pt idx="156">
                  <c:v>34.4</c:v>
                </c:pt>
                <c:pt idx="157">
                  <c:v>46.2</c:v>
                </c:pt>
                <c:pt idx="158">
                  <c:v>18.3</c:v>
                </c:pt>
                <c:pt idx="159">
                  <c:v>21.8</c:v>
                </c:pt>
                <c:pt idx="160">
                  <c:v>23.9</c:v>
                </c:pt>
                <c:pt idx="161">
                  <c:v>30.8</c:v>
                </c:pt>
                <c:pt idx="162">
                  <c:v>30.4</c:v>
                </c:pt>
                <c:pt idx="163">
                  <c:v>17.5</c:v>
                </c:pt>
                <c:pt idx="164">
                  <c:v>12.9</c:v>
                </c:pt>
                <c:pt idx="165">
                  <c:v>10.9</c:v>
                </c:pt>
                <c:pt idx="166">
                  <c:v>12</c:v>
                </c:pt>
                <c:pt idx="167">
                  <c:v>12.7</c:v>
                </c:pt>
                <c:pt idx="168">
                  <c:v>11</c:v>
                </c:pt>
                <c:pt idx="169">
                  <c:v>19.8</c:v>
                </c:pt>
                <c:pt idx="170">
                  <c:v>8.3000000000000007</c:v>
                </c:pt>
                <c:pt idx="171">
                  <c:v>7.5</c:v>
                </c:pt>
                <c:pt idx="172">
                  <c:v>10</c:v>
                </c:pt>
                <c:pt idx="173">
                  <c:v>4</c:v>
                </c:pt>
                <c:pt idx="174">
                  <c:v>6.8</c:v>
                </c:pt>
                <c:pt idx="175">
                  <c:v>3.8</c:v>
                </c:pt>
                <c:pt idx="176">
                  <c:v>4.3</c:v>
                </c:pt>
                <c:pt idx="177">
                  <c:v>9.4</c:v>
                </c:pt>
                <c:pt idx="178">
                  <c:v>6.3</c:v>
                </c:pt>
                <c:pt idx="179">
                  <c:v>13.4</c:v>
                </c:pt>
                <c:pt idx="180">
                  <c:v>3</c:v>
                </c:pt>
                <c:pt idx="181">
                  <c:v>1</c:v>
                </c:pt>
                <c:pt idx="182">
                  <c:v>19.7</c:v>
                </c:pt>
                <c:pt idx="183">
                  <c:v>10.199999999999999</c:v>
                </c:pt>
                <c:pt idx="184">
                  <c:v>4.4000000000000004</c:v>
                </c:pt>
                <c:pt idx="185">
                  <c:v>7.2</c:v>
                </c:pt>
                <c:pt idx="186">
                  <c:v>6.2</c:v>
                </c:pt>
                <c:pt idx="187">
                  <c:v>14.5</c:v>
                </c:pt>
                <c:pt idx="188">
                  <c:v>15.5</c:v>
                </c:pt>
                <c:pt idx="189">
                  <c:v>12.5</c:v>
                </c:pt>
                <c:pt idx="190">
                  <c:v>8.1</c:v>
                </c:pt>
                <c:pt idx="191">
                  <c:v>21.2</c:v>
                </c:pt>
                <c:pt idx="192">
                  <c:v>37.9</c:v>
                </c:pt>
                <c:pt idx="193">
                  <c:v>21.1</c:v>
                </c:pt>
                <c:pt idx="194">
                  <c:v>34.9</c:v>
                </c:pt>
                <c:pt idx="195">
                  <c:v>35.6</c:v>
                </c:pt>
                <c:pt idx="196">
                  <c:v>31.2</c:v>
                </c:pt>
                <c:pt idx="197">
                  <c:v>30.2</c:v>
                </c:pt>
                <c:pt idx="198">
                  <c:v>51.1</c:v>
                </c:pt>
                <c:pt idx="199">
                  <c:v>59.4</c:v>
                </c:pt>
                <c:pt idx="200">
                  <c:v>45.3</c:v>
                </c:pt>
                <c:pt idx="201">
                  <c:v>63.8</c:v>
                </c:pt>
                <c:pt idx="202">
                  <c:v>82.4</c:v>
                </c:pt>
                <c:pt idx="203">
                  <c:v>93.5</c:v>
                </c:pt>
                <c:pt idx="204">
                  <c:v>92.1</c:v>
                </c:pt>
                <c:pt idx="205">
                  <c:v>54.2</c:v>
                </c:pt>
                <c:pt idx="206">
                  <c:v>73</c:v>
                </c:pt>
                <c:pt idx="207">
                  <c:v>76.7</c:v>
                </c:pt>
                <c:pt idx="208">
                  <c:v>53.5</c:v>
                </c:pt>
                <c:pt idx="209">
                  <c:v>71.3</c:v>
                </c:pt>
                <c:pt idx="210">
                  <c:v>73.599999999999994</c:v>
                </c:pt>
                <c:pt idx="211">
                  <c:v>70.8</c:v>
                </c:pt>
                <c:pt idx="212">
                  <c:v>108.4</c:v>
                </c:pt>
                <c:pt idx="213">
                  <c:v>135.4</c:v>
                </c:pt>
                <c:pt idx="214">
                  <c:v>111</c:v>
                </c:pt>
                <c:pt idx="215">
                  <c:v>76.3</c:v>
                </c:pt>
                <c:pt idx="216">
                  <c:v>74.900000000000006</c:v>
                </c:pt>
                <c:pt idx="217">
                  <c:v>115.9</c:v>
                </c:pt>
                <c:pt idx="218">
                  <c:v>126.3</c:v>
                </c:pt>
                <c:pt idx="219">
                  <c:v>79.400000000000006</c:v>
                </c:pt>
                <c:pt idx="220">
                  <c:v>83.1</c:v>
                </c:pt>
                <c:pt idx="221">
                  <c:v>117.08</c:v>
                </c:pt>
                <c:pt idx="222">
                  <c:v>124.89</c:v>
                </c:pt>
                <c:pt idx="223">
                  <c:v>113.56</c:v>
                </c:pt>
                <c:pt idx="224">
                  <c:v>90.24</c:v>
                </c:pt>
                <c:pt idx="225">
                  <c:v>107.45</c:v>
                </c:pt>
                <c:pt idx="226">
                  <c:v>167</c:v>
                </c:pt>
                <c:pt idx="227">
                  <c:v>124.55</c:v>
                </c:pt>
                <c:pt idx="228">
                  <c:v>108.17</c:v>
                </c:pt>
                <c:pt idx="231">
                  <c:v>71.400000000000006</c:v>
                </c:pt>
                <c:pt idx="232">
                  <c:v>87.47</c:v>
                </c:pt>
                <c:pt idx="233">
                  <c:v>80.28</c:v>
                </c:pt>
                <c:pt idx="234">
                  <c:v>74.88</c:v>
                </c:pt>
                <c:pt idx="235">
                  <c:v>107.44</c:v>
                </c:pt>
                <c:pt idx="236">
                  <c:v>82.29</c:v>
                </c:pt>
                <c:pt idx="237">
                  <c:v>89.4</c:v>
                </c:pt>
                <c:pt idx="238">
                  <c:v>87.82</c:v>
                </c:pt>
                <c:pt idx="239">
                  <c:v>108.33</c:v>
                </c:pt>
                <c:pt idx="240">
                  <c:v>150.85</c:v>
                </c:pt>
                <c:pt idx="241">
                  <c:v>134.06</c:v>
                </c:pt>
                <c:pt idx="242">
                  <c:v>106.3</c:v>
                </c:pt>
                <c:pt idx="243">
                  <c:v>125.14</c:v>
                </c:pt>
                <c:pt idx="244">
                  <c:v>118.46</c:v>
                </c:pt>
                <c:pt idx="245">
                  <c:v>104.52</c:v>
                </c:pt>
                <c:pt idx="246">
                  <c:v>84.45</c:v>
                </c:pt>
                <c:pt idx="247">
                  <c:v>123.06</c:v>
                </c:pt>
                <c:pt idx="248">
                  <c:v>136.1</c:v>
                </c:pt>
                <c:pt idx="249">
                  <c:v>125.85</c:v>
                </c:pt>
                <c:pt idx="250">
                  <c:v>97.48</c:v>
                </c:pt>
                <c:pt idx="251">
                  <c:v>105.83</c:v>
                </c:pt>
                <c:pt idx="252">
                  <c:v>147.77000000000001</c:v>
                </c:pt>
                <c:pt idx="253">
                  <c:v>106.86</c:v>
                </c:pt>
                <c:pt idx="254">
                  <c:v>93.17</c:v>
                </c:pt>
                <c:pt idx="255">
                  <c:v>76.2</c:v>
                </c:pt>
                <c:pt idx="256">
                  <c:v>89.76</c:v>
                </c:pt>
                <c:pt idx="257">
                  <c:v>51.78</c:v>
                </c:pt>
                <c:pt idx="258">
                  <c:v>72.900000000000006</c:v>
                </c:pt>
                <c:pt idx="259">
                  <c:v>61.57</c:v>
                </c:pt>
                <c:pt idx="260">
                  <c:v>68.45</c:v>
                </c:pt>
                <c:pt idx="261">
                  <c:v>71.2</c:v>
                </c:pt>
                <c:pt idx="262">
                  <c:v>60.75</c:v>
                </c:pt>
                <c:pt idx="263">
                  <c:v>76.290000000000006</c:v>
                </c:pt>
                <c:pt idx="264">
                  <c:v>54.18</c:v>
                </c:pt>
                <c:pt idx="265">
                  <c:v>73.58</c:v>
                </c:pt>
                <c:pt idx="266">
                  <c:v>45.18</c:v>
                </c:pt>
                <c:pt idx="267">
                  <c:v>54.33</c:v>
                </c:pt>
                <c:pt idx="268">
                  <c:v>35.65</c:v>
                </c:pt>
                <c:pt idx="269">
                  <c:v>49.88</c:v>
                </c:pt>
                <c:pt idx="270">
                  <c:v>45.89</c:v>
                </c:pt>
                <c:pt idx="271">
                  <c:v>38.380000000000003</c:v>
                </c:pt>
                <c:pt idx="272">
                  <c:v>45.79</c:v>
                </c:pt>
                <c:pt idx="273">
                  <c:v>49.73</c:v>
                </c:pt>
                <c:pt idx="274">
                  <c:v>60.08</c:v>
                </c:pt>
                <c:pt idx="275">
                  <c:v>52</c:v>
                </c:pt>
                <c:pt idx="276">
                  <c:v>41.25</c:v>
                </c:pt>
                <c:pt idx="277">
                  <c:v>67.64</c:v>
                </c:pt>
                <c:pt idx="278">
                  <c:v>48.29</c:v>
                </c:pt>
                <c:pt idx="279">
                  <c:v>23.27</c:v>
                </c:pt>
                <c:pt idx="280">
                  <c:v>37.380000000000003</c:v>
                </c:pt>
                <c:pt idx="281">
                  <c:v>33.33</c:v>
                </c:pt>
                <c:pt idx="282">
                  <c:v>27.35</c:v>
                </c:pt>
                <c:pt idx="283">
                  <c:v>28.38</c:v>
                </c:pt>
                <c:pt idx="284">
                  <c:v>36.21</c:v>
                </c:pt>
                <c:pt idx="285">
                  <c:v>32.25</c:v>
                </c:pt>
                <c:pt idx="286">
                  <c:v>35.92</c:v>
                </c:pt>
                <c:pt idx="287">
                  <c:v>40.71</c:v>
                </c:pt>
                <c:pt idx="288">
                  <c:v>30.11</c:v>
                </c:pt>
                <c:pt idx="289">
                  <c:v>4.46</c:v>
                </c:pt>
                <c:pt idx="290">
                  <c:v>21.29</c:v>
                </c:pt>
                <c:pt idx="291">
                  <c:v>44.71</c:v>
                </c:pt>
                <c:pt idx="292">
                  <c:v>16.77</c:v>
                </c:pt>
                <c:pt idx="293">
                  <c:v>3.5</c:v>
                </c:pt>
                <c:pt idx="294">
                  <c:v>13.8</c:v>
                </c:pt>
                <c:pt idx="295">
                  <c:v>31.12</c:v>
                </c:pt>
                <c:pt idx="296">
                  <c:v>42.92</c:v>
                </c:pt>
                <c:pt idx="297">
                  <c:v>17.38</c:v>
                </c:pt>
                <c:pt idx="298">
                  <c:v>14.29</c:v>
                </c:pt>
                <c:pt idx="299">
                  <c:v>14.53</c:v>
                </c:pt>
                <c:pt idx="300">
                  <c:v>8.14</c:v>
                </c:pt>
                <c:pt idx="302">
                  <c:v>19.670000000000002</c:v>
                </c:pt>
                <c:pt idx="303">
                  <c:v>13.69</c:v>
                </c:pt>
                <c:pt idx="304">
                  <c:v>23.23</c:v>
                </c:pt>
                <c:pt idx="305">
                  <c:v>15.24</c:v>
                </c:pt>
                <c:pt idx="306">
                  <c:v>5.82</c:v>
                </c:pt>
                <c:pt idx="307">
                  <c:v>4.59</c:v>
                </c:pt>
                <c:pt idx="308">
                  <c:v>14.05</c:v>
                </c:pt>
                <c:pt idx="309">
                  <c:v>16.5</c:v>
                </c:pt>
                <c:pt idx="310">
                  <c:v>5.63</c:v>
                </c:pt>
                <c:pt idx="311">
                  <c:v>7.5</c:v>
                </c:pt>
                <c:pt idx="312">
                  <c:v>2.6</c:v>
                </c:pt>
                <c:pt idx="313">
                  <c:v>1.42</c:v>
                </c:pt>
                <c:pt idx="314">
                  <c:v>2.25</c:v>
                </c:pt>
                <c:pt idx="315">
                  <c:v>13.27</c:v>
                </c:pt>
                <c:pt idx="316">
                  <c:v>5.36</c:v>
                </c:pt>
                <c:pt idx="317">
                  <c:v>1.65</c:v>
                </c:pt>
                <c:pt idx="318">
                  <c:v>11.29</c:v>
                </c:pt>
                <c:pt idx="319">
                  <c:v>4.3499999999999996</c:v>
                </c:pt>
                <c:pt idx="320">
                  <c:v>4.07</c:v>
                </c:pt>
                <c:pt idx="321">
                  <c:v>4.93</c:v>
                </c:pt>
                <c:pt idx="322">
                  <c:v>0.92</c:v>
                </c:pt>
                <c:pt idx="323">
                  <c:v>0</c:v>
                </c:pt>
                <c:pt idx="324">
                  <c:v>0.93</c:v>
                </c:pt>
                <c:pt idx="325">
                  <c:v>5.19</c:v>
                </c:pt>
                <c:pt idx="326">
                  <c:v>5.24</c:v>
                </c:pt>
                <c:pt idx="327">
                  <c:v>0.96</c:v>
                </c:pt>
                <c:pt idx="328">
                  <c:v>2.5299999999999998</c:v>
                </c:pt>
                <c:pt idx="329">
                  <c:v>0.61</c:v>
                </c:pt>
                <c:pt idx="330">
                  <c:v>1.1399999999999999</c:v>
                </c:pt>
                <c:pt idx="331">
                  <c:v>1.04</c:v>
                </c:pt>
                <c:pt idx="332">
                  <c:v>3.13</c:v>
                </c:pt>
                <c:pt idx="333">
                  <c:v>4.83</c:v>
                </c:pt>
                <c:pt idx="334">
                  <c:v>1.4</c:v>
                </c:pt>
                <c:pt idx="335">
                  <c:v>0</c:v>
                </c:pt>
                <c:pt idx="336">
                  <c:v>6.93</c:v>
                </c:pt>
                <c:pt idx="337">
                  <c:v>4.78</c:v>
                </c:pt>
                <c:pt idx="338">
                  <c:v>4.6900000000000004</c:v>
                </c:pt>
                <c:pt idx="339">
                  <c:v>13.73</c:v>
                </c:pt>
                <c:pt idx="340">
                  <c:v>15.07</c:v>
                </c:pt>
                <c:pt idx="341">
                  <c:v>21.93</c:v>
                </c:pt>
                <c:pt idx="342">
                  <c:v>19.78</c:v>
                </c:pt>
                <c:pt idx="343">
                  <c:v>8.4700000000000006</c:v>
                </c:pt>
                <c:pt idx="344">
                  <c:v>12.71</c:v>
                </c:pt>
                <c:pt idx="345">
                  <c:v>18.89</c:v>
                </c:pt>
                <c:pt idx="346">
                  <c:v>18.190000000000001</c:v>
                </c:pt>
                <c:pt idx="347">
                  <c:v>26.61</c:v>
                </c:pt>
                <c:pt idx="348">
                  <c:v>33.81</c:v>
                </c:pt>
                <c:pt idx="349">
                  <c:v>22.76</c:v>
                </c:pt>
                <c:pt idx="350">
                  <c:v>31.18</c:v>
                </c:pt>
                <c:pt idx="351">
                  <c:v>21.04</c:v>
                </c:pt>
                <c:pt idx="352">
                  <c:v>25.76</c:v>
                </c:pt>
                <c:pt idx="353">
                  <c:v>35.29</c:v>
                </c:pt>
                <c:pt idx="355">
                  <c:v>62.71</c:v>
                </c:pt>
                <c:pt idx="356">
                  <c:v>60</c:v>
                </c:pt>
                <c:pt idx="357">
                  <c:v>50.57</c:v>
                </c:pt>
                <c:pt idx="358">
                  <c:v>51.75</c:v>
                </c:pt>
                <c:pt idx="359">
                  <c:v>51.58</c:v>
                </c:pt>
                <c:pt idx="360">
                  <c:v>51.55</c:v>
                </c:pt>
                <c:pt idx="361">
                  <c:v>91.33</c:v>
                </c:pt>
                <c:pt idx="362">
                  <c:v>96.32</c:v>
                </c:pt>
                <c:pt idx="363">
                  <c:v>8.84</c:v>
                </c:pt>
                <c:pt idx="364">
                  <c:v>84.22</c:v>
                </c:pt>
                <c:pt idx="365">
                  <c:v>70.569999999999993</c:v>
                </c:pt>
                <c:pt idx="366">
                  <c:v>44.73</c:v>
                </c:pt>
                <c:pt idx="367">
                  <c:v>65.42</c:v>
                </c:pt>
                <c:pt idx="368">
                  <c:v>51.95</c:v>
                </c:pt>
                <c:pt idx="369">
                  <c:v>79.7</c:v>
                </c:pt>
                <c:pt idx="370">
                  <c:v>77.47</c:v>
                </c:pt>
                <c:pt idx="371">
                  <c:v>75.2</c:v>
                </c:pt>
                <c:pt idx="372">
                  <c:v>79.099999999999994</c:v>
                </c:pt>
                <c:pt idx="373">
                  <c:v>76.209999999999994</c:v>
                </c:pt>
                <c:pt idx="374">
                  <c:v>64.58</c:v>
                </c:pt>
                <c:pt idx="375">
                  <c:v>72.25</c:v>
                </c:pt>
                <c:pt idx="376">
                  <c:v>43.7</c:v>
                </c:pt>
                <c:pt idx="377">
                  <c:v>76.540000000000006</c:v>
                </c:pt>
                <c:pt idx="378">
                  <c:v>46.36</c:v>
                </c:pt>
                <c:pt idx="379">
                  <c:v>60.92</c:v>
                </c:pt>
                <c:pt idx="380">
                  <c:v>91.4</c:v>
                </c:pt>
                <c:pt idx="381">
                  <c:v>98.81</c:v>
                </c:pt>
                <c:pt idx="382">
                  <c:v>60.94</c:v>
                </c:pt>
                <c:pt idx="383">
                  <c:v>63.9</c:v>
                </c:pt>
                <c:pt idx="384">
                  <c:v>75.400000000000006</c:v>
                </c:pt>
                <c:pt idx="385">
                  <c:v>53.5</c:v>
                </c:pt>
                <c:pt idx="386">
                  <c:v>102.17</c:v>
                </c:pt>
                <c:pt idx="387">
                  <c:v>97.26</c:v>
                </c:pt>
                <c:pt idx="388">
                  <c:v>104.55</c:v>
                </c:pt>
                <c:pt idx="389">
                  <c:v>98.32</c:v>
                </c:pt>
                <c:pt idx="390">
                  <c:v>111.3</c:v>
                </c:pt>
                <c:pt idx="391">
                  <c:v>109.5</c:v>
                </c:pt>
                <c:pt idx="392">
                  <c:v>93.08</c:v>
                </c:pt>
                <c:pt idx="393">
                  <c:v>99.83</c:v>
                </c:pt>
                <c:pt idx="394">
                  <c:v>79.209999999999994</c:v>
                </c:pt>
                <c:pt idx="395">
                  <c:v>74.2</c:v>
                </c:pt>
                <c:pt idx="396">
                  <c:v>92</c:v>
                </c:pt>
                <c:pt idx="397">
                  <c:v>99.67</c:v>
                </c:pt>
                <c:pt idx="398">
                  <c:v>73.45</c:v>
                </c:pt>
                <c:pt idx="399">
                  <c:v>89.11</c:v>
                </c:pt>
                <c:pt idx="400">
                  <c:v>90.36</c:v>
                </c:pt>
                <c:pt idx="401">
                  <c:v>80.33</c:v>
                </c:pt>
                <c:pt idx="402">
                  <c:v>55.9</c:v>
                </c:pt>
                <c:pt idx="403">
                  <c:v>60.5</c:v>
                </c:pt>
                <c:pt idx="404">
                  <c:v>67.53</c:v>
                </c:pt>
                <c:pt idx="405">
                  <c:v>70.17</c:v>
                </c:pt>
                <c:pt idx="406">
                  <c:v>56.38</c:v>
                </c:pt>
                <c:pt idx="407">
                  <c:v>47.83</c:v>
                </c:pt>
                <c:pt idx="408">
                  <c:v>48.26</c:v>
                </c:pt>
                <c:pt idx="409">
                  <c:v>58.14</c:v>
                </c:pt>
                <c:pt idx="410">
                  <c:v>48.62</c:v>
                </c:pt>
                <c:pt idx="411">
                  <c:v>51.22</c:v>
                </c:pt>
                <c:pt idx="412">
                  <c:v>42.92</c:v>
                </c:pt>
                <c:pt idx="413">
                  <c:v>44.48</c:v>
                </c:pt>
                <c:pt idx="414">
                  <c:v>51.67</c:v>
                </c:pt>
                <c:pt idx="415">
                  <c:v>36.729999999999997</c:v>
                </c:pt>
                <c:pt idx="416">
                  <c:v>32.6</c:v>
                </c:pt>
                <c:pt idx="417">
                  <c:v>46.05</c:v>
                </c:pt>
                <c:pt idx="418">
                  <c:v>19.600000000000001</c:v>
                </c:pt>
                <c:pt idx="419">
                  <c:v>24.94</c:v>
                </c:pt>
                <c:pt idx="420">
                  <c:v>42.05</c:v>
                </c:pt>
                <c:pt idx="421">
                  <c:v>34.71</c:v>
                </c:pt>
                <c:pt idx="422">
                  <c:v>23.06</c:v>
                </c:pt>
                <c:pt idx="423">
                  <c:v>18.11</c:v>
                </c:pt>
                <c:pt idx="424">
                  <c:v>12.08</c:v>
                </c:pt>
                <c:pt idx="425">
                  <c:v>20.100000000000001</c:v>
                </c:pt>
                <c:pt idx="426">
                  <c:v>17.04</c:v>
                </c:pt>
                <c:pt idx="427">
                  <c:v>12.48</c:v>
                </c:pt>
                <c:pt idx="428">
                  <c:v>24.33</c:v>
                </c:pt>
                <c:pt idx="429">
                  <c:v>18.18</c:v>
                </c:pt>
                <c:pt idx="430">
                  <c:v>16.63</c:v>
                </c:pt>
                <c:pt idx="431">
                  <c:v>14.67</c:v>
                </c:pt>
                <c:pt idx="432">
                  <c:v>27.05</c:v>
                </c:pt>
                <c:pt idx="433">
                  <c:v>38.32</c:v>
                </c:pt>
                <c:pt idx="434">
                  <c:v>16</c:v>
                </c:pt>
                <c:pt idx="435">
                  <c:v>5</c:v>
                </c:pt>
                <c:pt idx="436">
                  <c:v>6.67</c:v>
                </c:pt>
                <c:pt idx="437">
                  <c:v>3.41</c:v>
                </c:pt>
                <c:pt idx="438">
                  <c:v>9.67</c:v>
                </c:pt>
                <c:pt idx="439">
                  <c:v>0.48</c:v>
                </c:pt>
                <c:pt idx="440">
                  <c:v>5.26</c:v>
                </c:pt>
                <c:pt idx="441">
                  <c:v>7.39</c:v>
                </c:pt>
                <c:pt idx="442">
                  <c:v>9</c:v>
                </c:pt>
                <c:pt idx="443">
                  <c:v>0.5</c:v>
                </c:pt>
                <c:pt idx="444">
                  <c:v>8.1300000000000008</c:v>
                </c:pt>
                <c:pt idx="445">
                  <c:v>2.92</c:v>
                </c:pt>
                <c:pt idx="446">
                  <c:v>3.43</c:v>
                </c:pt>
                <c:pt idx="447">
                  <c:v>3.52</c:v>
                </c:pt>
                <c:pt idx="448">
                  <c:v>0</c:v>
                </c:pt>
              </c:numCache>
            </c:numRef>
          </c:yVal>
          <c:smooth val="0"/>
        </c:ser>
        <c:dLbls>
          <c:showLegendKey val="0"/>
          <c:showVal val="0"/>
          <c:showCatName val="0"/>
          <c:showSerName val="0"/>
          <c:showPercent val="0"/>
          <c:showBubbleSize val="0"/>
        </c:dLbls>
        <c:axId val="233724544"/>
        <c:axId val="233727104"/>
      </c:scatterChart>
      <c:valAx>
        <c:axId val="233724544"/>
        <c:scaling>
          <c:orientation val="minMax"/>
        </c:scaling>
        <c:delete val="0"/>
        <c:axPos val="b"/>
        <c:majorGridlines>
          <c:spPr>
            <a:ln w="3175">
              <a:pattFill prst="pct50">
                <a:fgClr>
                  <a:srgbClr val="000000"/>
                </a:fgClr>
                <a:bgClr>
                  <a:srgbClr val="FFFFFF"/>
                </a:bgClr>
              </a:pattFill>
              <a:prstDash val="solid"/>
            </a:ln>
          </c:spPr>
        </c:majorGridlines>
        <c:title>
          <c:tx>
            <c:rich>
              <a:bodyPr/>
              <a:lstStyle/>
              <a:p>
                <a:pPr>
                  <a:defRPr sz="1100" b="0" i="0" u="none" strike="noStrike" baseline="0">
                    <a:solidFill>
                      <a:srgbClr val="000000"/>
                    </a:solidFill>
                    <a:latin typeface="Meiryo UI"/>
                    <a:ea typeface="Meiryo UI"/>
                    <a:cs typeface="Meiryo UI"/>
                  </a:defRPr>
                </a:pPr>
                <a:r>
                  <a:rPr lang="en-US" altLang="ja-JP"/>
                  <a:t>Be-7</a:t>
                </a:r>
                <a:endParaRPr lang="ja-JP" altLang="en-US"/>
              </a:p>
            </c:rich>
          </c:tx>
          <c:layout>
            <c:manualLayout>
              <c:xMode val="edge"/>
              <c:yMode val="edge"/>
              <c:x val="0.48278930364877243"/>
              <c:y val="0.90554703397324343"/>
            </c:manualLayout>
          </c:layout>
          <c:overlay val="0"/>
          <c:spPr>
            <a:noFill/>
            <a:ln w="25400">
              <a:noFill/>
            </a:ln>
          </c:spPr>
        </c:title>
        <c:numFmt formatCode="0_);[Red]\(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3727104"/>
        <c:crosses val="autoZero"/>
        <c:crossBetween val="midCat"/>
      </c:valAx>
      <c:valAx>
        <c:axId val="233727104"/>
        <c:scaling>
          <c:orientation val="minMax"/>
        </c:scaling>
        <c:delete val="0"/>
        <c:axPos val="l"/>
        <c:majorGridlines>
          <c:spPr>
            <a:ln w="3175">
              <a:pattFill prst="pct50">
                <a:fgClr>
                  <a:srgbClr val="000000"/>
                </a:fgClr>
                <a:bgClr>
                  <a:srgbClr val="FFFFFF"/>
                </a:bgClr>
              </a:pattFill>
              <a:prstDash val="solid"/>
            </a:ln>
          </c:spPr>
        </c:majorGridlines>
        <c:numFmt formatCode="0_);[Red]\(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233724544"/>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oddHeader>&amp;A</c:oddHeader>
      <c:oddFooter>- &amp;P -</c:oddFooter>
    </c:headerFooter>
    <c:pageMargins b="1" l="0.75" r="0.75" t="1" header="0.51200000000000001" footer="0.51200000000000001"/>
    <c:pageSetup paperSize="9" orientation="landscape" horizontalDpi="360" verticalDpi="360"/>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en-US" altLang="ja-JP" sz="1100" b="0" i="0" u="none" strike="noStrike" baseline="0">
                <a:solidFill>
                  <a:srgbClr val="000000"/>
                </a:solidFill>
                <a:latin typeface="Meiryo UI"/>
                <a:ea typeface="Meiryo UI"/>
              </a:rPr>
              <a:t>BE</a:t>
            </a:r>
            <a:r>
              <a:rPr lang="ja-JP" altLang="en-US" sz="1100" b="0" i="0" u="none" strike="noStrike" baseline="0">
                <a:solidFill>
                  <a:srgbClr val="000000"/>
                </a:solidFill>
                <a:latin typeface="Meiryo UI"/>
                <a:ea typeface="Meiryo UI"/>
              </a:rPr>
              <a:t>-7と黒点数</a:t>
            </a:r>
            <a:r>
              <a:rPr lang="en-US" altLang="ja-JP" sz="1100" b="0" i="0" u="none" strike="noStrike" baseline="0">
                <a:solidFill>
                  <a:srgbClr val="000000"/>
                </a:solidFill>
                <a:latin typeface="Meiryo UI"/>
                <a:ea typeface="Meiryo UI"/>
              </a:rPr>
              <a:t>(</a:t>
            </a:r>
            <a:r>
              <a:rPr lang="ja-JP" altLang="en-US" sz="1100" b="0" i="0" u="none" strike="noStrike" baseline="0">
                <a:solidFill>
                  <a:srgbClr val="000000"/>
                </a:solidFill>
                <a:latin typeface="Meiryo UI"/>
                <a:ea typeface="Meiryo UI"/>
              </a:rPr>
              <a:t>寺間</a:t>
            </a:r>
            <a:r>
              <a:rPr lang="en-US" altLang="ja-JP" sz="1100" b="0" i="0" u="none" strike="noStrike" baseline="0">
                <a:solidFill>
                  <a:srgbClr val="000000"/>
                </a:solidFill>
                <a:latin typeface="Meiryo UI"/>
                <a:ea typeface="Meiryo UI"/>
              </a:rPr>
              <a:t>)</a:t>
            </a:r>
            <a:endParaRPr lang="ja-JP" altLang="en-US" sz="1100" b="0" i="0" u="none" strike="noStrike" baseline="0">
              <a:solidFill>
                <a:srgbClr val="000000"/>
              </a:solidFill>
              <a:latin typeface="Meiryo UI"/>
              <a:ea typeface="Meiryo UI"/>
            </a:endParaRPr>
          </a:p>
        </c:rich>
      </c:tx>
      <c:layout>
        <c:manualLayout>
          <c:xMode val="edge"/>
          <c:yMode val="edge"/>
          <c:x val="0.11932413745489545"/>
          <c:y val="3.2226032275579027E-3"/>
        </c:manualLayout>
      </c:layout>
      <c:overlay val="0"/>
      <c:spPr>
        <a:noFill/>
        <a:ln w="25400">
          <a:noFill/>
        </a:ln>
      </c:spPr>
    </c:title>
    <c:autoTitleDeleted val="0"/>
    <c:plotArea>
      <c:layout>
        <c:manualLayout>
          <c:layoutTarget val="inner"/>
          <c:xMode val="edge"/>
          <c:yMode val="edge"/>
          <c:x val="9.5679300730917044E-2"/>
          <c:y val="5.4054212574525425E-2"/>
          <c:w val="0.86728656468992538"/>
          <c:h val="0.84384631852453584"/>
        </c:manualLayout>
      </c:layout>
      <c:scatterChart>
        <c:scatterStyle val="lineMarker"/>
        <c:varyColors val="0"/>
        <c:ser>
          <c:idx val="0"/>
          <c:order val="0"/>
          <c:tx>
            <c:strRef>
              <c:f>浮遊塵!$AB$233</c:f>
              <c:strCache>
                <c:ptCount val="1"/>
                <c:pt idx="0">
                  <c:v>ウォルフ黒点数(国立天文台)</c:v>
                </c:pt>
              </c:strCache>
            </c:strRef>
          </c:tx>
          <c:spPr>
            <a:ln w="28575">
              <a:noFill/>
            </a:ln>
          </c:spPr>
          <c:marker>
            <c:symbol val="diamond"/>
            <c:size val="5"/>
            <c:spPr>
              <a:solidFill>
                <a:srgbClr val="000080"/>
              </a:solidFill>
              <a:ln>
                <a:solidFill>
                  <a:srgbClr val="000080"/>
                </a:solidFill>
                <a:prstDash val="solid"/>
              </a:ln>
            </c:spPr>
          </c:marker>
          <c:xVal>
            <c:numRef>
              <c:f>浮遊塵!$H$235:$H$722</c:f>
              <c:numCache>
                <c:formatCode>0.00_);[Red]\(0.00\)</c:formatCode>
                <c:ptCount val="488"/>
                <c:pt idx="2">
                  <c:v>2.2222222222222223</c:v>
                </c:pt>
                <c:pt idx="5">
                  <c:v>2.2222222222222223</c:v>
                </c:pt>
                <c:pt idx="8">
                  <c:v>2.2222222222222223</c:v>
                </c:pt>
                <c:pt idx="11">
                  <c:v>1.4814814814814814</c:v>
                </c:pt>
                <c:pt idx="14">
                  <c:v>2.592592592592593</c:v>
                </c:pt>
                <c:pt idx="17">
                  <c:v>1.8518518518518519</c:v>
                </c:pt>
                <c:pt idx="20">
                  <c:v>1.4814814814814814</c:v>
                </c:pt>
                <c:pt idx="23">
                  <c:v>1.1111111111111112</c:v>
                </c:pt>
                <c:pt idx="26">
                  <c:v>2.2222222222222223</c:v>
                </c:pt>
                <c:pt idx="29">
                  <c:v>1.8518518518518519</c:v>
                </c:pt>
                <c:pt idx="32">
                  <c:v>1.4814814814814814</c:v>
                </c:pt>
                <c:pt idx="35">
                  <c:v>1.4814814814814814</c:v>
                </c:pt>
                <c:pt idx="38">
                  <c:v>2.592592592592593</c:v>
                </c:pt>
                <c:pt idx="41">
                  <c:v>2.592592592592593</c:v>
                </c:pt>
                <c:pt idx="44">
                  <c:v>2.2222222222222223</c:v>
                </c:pt>
                <c:pt idx="47">
                  <c:v>2.2222222222222223</c:v>
                </c:pt>
                <c:pt idx="50">
                  <c:v>2.2222222222222223</c:v>
                </c:pt>
                <c:pt idx="53">
                  <c:v>2.2222222222222223</c:v>
                </c:pt>
                <c:pt idx="57">
                  <c:v>2.0814814814814815</c:v>
                </c:pt>
                <c:pt idx="60">
                  <c:v>1.5259259259259259</c:v>
                </c:pt>
                <c:pt idx="63">
                  <c:v>2.9</c:v>
                </c:pt>
                <c:pt idx="66">
                  <c:v>2.7481481481481485</c:v>
                </c:pt>
                <c:pt idx="69">
                  <c:v>2.8851851851851853</c:v>
                </c:pt>
                <c:pt idx="72">
                  <c:v>1.3592592592592594</c:v>
                </c:pt>
                <c:pt idx="75">
                  <c:v>2.8222222222222224</c:v>
                </c:pt>
                <c:pt idx="78">
                  <c:v>2.6703703703703701</c:v>
                </c:pt>
                <c:pt idx="81">
                  <c:v>1.72</c:v>
                </c:pt>
                <c:pt idx="84">
                  <c:v>1.2</c:v>
                </c:pt>
                <c:pt idx="87">
                  <c:v>2.3199999999999998</c:v>
                </c:pt>
                <c:pt idx="90">
                  <c:v>2.38</c:v>
                </c:pt>
                <c:pt idx="93">
                  <c:v>2.1800000000000002</c:v>
                </c:pt>
                <c:pt idx="96">
                  <c:v>1.34</c:v>
                </c:pt>
                <c:pt idx="99">
                  <c:v>2.65</c:v>
                </c:pt>
                <c:pt idx="102">
                  <c:v>2.27</c:v>
                </c:pt>
                <c:pt idx="105">
                  <c:v>1.76</c:v>
                </c:pt>
                <c:pt idx="108">
                  <c:v>1.35</c:v>
                </c:pt>
                <c:pt idx="111">
                  <c:v>1.81</c:v>
                </c:pt>
                <c:pt idx="114">
                  <c:v>2.09</c:v>
                </c:pt>
                <c:pt idx="117">
                  <c:v>2.14</c:v>
                </c:pt>
                <c:pt idx="120">
                  <c:v>1.32</c:v>
                </c:pt>
                <c:pt idx="123">
                  <c:v>2.92</c:v>
                </c:pt>
                <c:pt idx="126">
                  <c:v>1.97</c:v>
                </c:pt>
                <c:pt idx="129">
                  <c:v>1.68</c:v>
                </c:pt>
                <c:pt idx="132">
                  <c:v>1.77</c:v>
                </c:pt>
                <c:pt idx="135">
                  <c:v>2.74</c:v>
                </c:pt>
                <c:pt idx="138">
                  <c:v>2.59</c:v>
                </c:pt>
                <c:pt idx="141">
                  <c:v>5.24</c:v>
                </c:pt>
                <c:pt idx="144">
                  <c:v>4.5599999999999996</c:v>
                </c:pt>
                <c:pt idx="147">
                  <c:v>2.65</c:v>
                </c:pt>
                <c:pt idx="150">
                  <c:v>3.72</c:v>
                </c:pt>
                <c:pt idx="153">
                  <c:v>2.1</c:v>
                </c:pt>
                <c:pt idx="156">
                  <c:v>1.61</c:v>
                </c:pt>
                <c:pt idx="159">
                  <c:v>3.21</c:v>
                </c:pt>
                <c:pt idx="162">
                  <c:v>2.41</c:v>
                </c:pt>
                <c:pt idx="165">
                  <c:v>2.14</c:v>
                </c:pt>
                <c:pt idx="168">
                  <c:v>2.14</c:v>
                </c:pt>
                <c:pt idx="171">
                  <c:v>3.26</c:v>
                </c:pt>
                <c:pt idx="174">
                  <c:v>3.23</c:v>
                </c:pt>
                <c:pt idx="177">
                  <c:v>1.96</c:v>
                </c:pt>
                <c:pt idx="180">
                  <c:v>2.16</c:v>
                </c:pt>
                <c:pt idx="183">
                  <c:v>3.27</c:v>
                </c:pt>
                <c:pt idx="186">
                  <c:v>3.36</c:v>
                </c:pt>
                <c:pt idx="189">
                  <c:v>2.39</c:v>
                </c:pt>
                <c:pt idx="192">
                  <c:v>2.08</c:v>
                </c:pt>
                <c:pt idx="195">
                  <c:v>2.99</c:v>
                </c:pt>
                <c:pt idx="198">
                  <c:v>3.06</c:v>
                </c:pt>
                <c:pt idx="201">
                  <c:v>2.31</c:v>
                </c:pt>
                <c:pt idx="204">
                  <c:v>1.3</c:v>
                </c:pt>
                <c:pt idx="207">
                  <c:v>2.5299999999999998</c:v>
                </c:pt>
                <c:pt idx="210">
                  <c:v>2.84</c:v>
                </c:pt>
                <c:pt idx="213">
                  <c:v>3.01</c:v>
                </c:pt>
                <c:pt idx="216">
                  <c:v>1.71</c:v>
                </c:pt>
                <c:pt idx="219">
                  <c:v>2.66</c:v>
                </c:pt>
                <c:pt idx="222">
                  <c:v>2.41</c:v>
                </c:pt>
                <c:pt idx="225">
                  <c:v>1.82</c:v>
                </c:pt>
                <c:pt idx="228">
                  <c:v>1.26</c:v>
                </c:pt>
                <c:pt idx="231">
                  <c:v>2.4700000000000002</c:v>
                </c:pt>
                <c:pt idx="234">
                  <c:v>2.34</c:v>
                </c:pt>
                <c:pt idx="237">
                  <c:v>1.45</c:v>
                </c:pt>
                <c:pt idx="240">
                  <c:v>1.57</c:v>
                </c:pt>
                <c:pt idx="243">
                  <c:v>2.56</c:v>
                </c:pt>
                <c:pt idx="246">
                  <c:v>2.27</c:v>
                </c:pt>
                <c:pt idx="249">
                  <c:v>2.1</c:v>
                </c:pt>
                <c:pt idx="252">
                  <c:v>1.39</c:v>
                </c:pt>
                <c:pt idx="255">
                  <c:v>2.4700000000000002</c:v>
                </c:pt>
                <c:pt idx="258">
                  <c:v>2.41</c:v>
                </c:pt>
                <c:pt idx="261">
                  <c:v>2.39</c:v>
                </c:pt>
                <c:pt idx="264">
                  <c:v>1.34</c:v>
                </c:pt>
                <c:pt idx="267">
                  <c:v>2.37</c:v>
                </c:pt>
                <c:pt idx="270">
                  <c:v>2.25</c:v>
                </c:pt>
                <c:pt idx="273">
                  <c:v>2.5099999999999998</c:v>
                </c:pt>
                <c:pt idx="276">
                  <c:v>2.0499999999999998</c:v>
                </c:pt>
                <c:pt idx="279">
                  <c:v>3.25</c:v>
                </c:pt>
                <c:pt idx="282">
                  <c:v>2.31</c:v>
                </c:pt>
                <c:pt idx="285">
                  <c:v>2</c:v>
                </c:pt>
                <c:pt idx="288">
                  <c:v>2.09</c:v>
                </c:pt>
                <c:pt idx="291">
                  <c:v>2.73</c:v>
                </c:pt>
                <c:pt idx="294">
                  <c:v>2.92</c:v>
                </c:pt>
                <c:pt idx="297">
                  <c:v>2.34</c:v>
                </c:pt>
                <c:pt idx="300">
                  <c:v>1.96</c:v>
                </c:pt>
                <c:pt idx="303">
                  <c:v>3.08</c:v>
                </c:pt>
                <c:pt idx="306">
                  <c:v>2.77</c:v>
                </c:pt>
                <c:pt idx="309">
                  <c:v>2.81</c:v>
                </c:pt>
                <c:pt idx="312">
                  <c:v>1.94</c:v>
                </c:pt>
                <c:pt idx="315">
                  <c:v>2.83</c:v>
                </c:pt>
                <c:pt idx="318">
                  <c:v>2.71</c:v>
                </c:pt>
                <c:pt idx="321">
                  <c:v>2.36</c:v>
                </c:pt>
                <c:pt idx="324">
                  <c:v>1.93</c:v>
                </c:pt>
                <c:pt idx="327">
                  <c:v>2.8</c:v>
                </c:pt>
                <c:pt idx="330">
                  <c:v>3.16</c:v>
                </c:pt>
                <c:pt idx="333">
                  <c:v>2.78</c:v>
                </c:pt>
                <c:pt idx="336">
                  <c:v>2.41</c:v>
                </c:pt>
                <c:pt idx="339">
                  <c:v>3.17</c:v>
                </c:pt>
                <c:pt idx="342">
                  <c:v>3.07</c:v>
                </c:pt>
                <c:pt idx="345">
                  <c:v>2.2799999999999998</c:v>
                </c:pt>
                <c:pt idx="348">
                  <c:v>2.0299999999999998</c:v>
                </c:pt>
                <c:pt idx="351">
                  <c:v>3</c:v>
                </c:pt>
                <c:pt idx="355">
                  <c:v>2.92</c:v>
                </c:pt>
                <c:pt idx="358" formatCode="&quot;(&quot;0.00&quot;)&quot;">
                  <c:v>2.5</c:v>
                </c:pt>
                <c:pt idx="361">
                  <c:v>1.54</c:v>
                </c:pt>
                <c:pt idx="364">
                  <c:v>2.84</c:v>
                </c:pt>
                <c:pt idx="367">
                  <c:v>2.21</c:v>
                </c:pt>
                <c:pt idx="370">
                  <c:v>2.17</c:v>
                </c:pt>
                <c:pt idx="373">
                  <c:v>1.44</c:v>
                </c:pt>
                <c:pt idx="376">
                  <c:v>2.0699999999999998</c:v>
                </c:pt>
                <c:pt idx="379">
                  <c:v>3.15</c:v>
                </c:pt>
                <c:pt idx="382">
                  <c:v>1.68</c:v>
                </c:pt>
                <c:pt idx="385">
                  <c:v>1.72</c:v>
                </c:pt>
                <c:pt idx="388">
                  <c:v>2.15</c:v>
                </c:pt>
                <c:pt idx="391">
                  <c:v>2.4500000000000002</c:v>
                </c:pt>
                <c:pt idx="394">
                  <c:v>2.34</c:v>
                </c:pt>
                <c:pt idx="397">
                  <c:v>1.91</c:v>
                </c:pt>
                <c:pt idx="400">
                  <c:v>2.2999999999999998</c:v>
                </c:pt>
                <c:pt idx="403">
                  <c:v>2.1</c:v>
                </c:pt>
                <c:pt idx="406">
                  <c:v>2.58</c:v>
                </c:pt>
                <c:pt idx="409">
                  <c:v>1.78</c:v>
                </c:pt>
                <c:pt idx="412">
                  <c:v>2.54</c:v>
                </c:pt>
                <c:pt idx="415">
                  <c:v>2.67</c:v>
                </c:pt>
                <c:pt idx="418">
                  <c:v>2.86</c:v>
                </c:pt>
                <c:pt idx="421">
                  <c:v>1.42</c:v>
                </c:pt>
                <c:pt idx="424">
                  <c:v>3.35</c:v>
                </c:pt>
                <c:pt idx="427">
                  <c:v>2.74</c:v>
                </c:pt>
                <c:pt idx="430">
                  <c:v>2.5499999999999998</c:v>
                </c:pt>
                <c:pt idx="433">
                  <c:v>2.0299999999999998</c:v>
                </c:pt>
                <c:pt idx="436">
                  <c:v>2.75</c:v>
                </c:pt>
                <c:pt idx="439">
                  <c:v>3.01</c:v>
                </c:pt>
                <c:pt idx="453">
                  <c:v>1.1111111111111112</c:v>
                </c:pt>
              </c:numCache>
            </c:numRef>
          </c:xVal>
          <c:yVal>
            <c:numRef>
              <c:f>浮遊塵!$AB$235:$AB$722</c:f>
              <c:numCache>
                <c:formatCode>0.0</c:formatCode>
                <c:ptCount val="488"/>
                <c:pt idx="0">
                  <c:v>165.4</c:v>
                </c:pt>
                <c:pt idx="1">
                  <c:v>158.19999999999999</c:v>
                </c:pt>
                <c:pt idx="2">
                  <c:v>160.30000000000001</c:v>
                </c:pt>
                <c:pt idx="3">
                  <c:v>129.19999999999999</c:v>
                </c:pt>
                <c:pt idx="4">
                  <c:v>176.7</c:v>
                </c:pt>
                <c:pt idx="5">
                  <c:v>176</c:v>
                </c:pt>
                <c:pt idx="6">
                  <c:v>147.4</c:v>
                </c:pt>
                <c:pt idx="7">
                  <c:v>99.4</c:v>
                </c:pt>
                <c:pt idx="8">
                  <c:v>149</c:v>
                </c:pt>
                <c:pt idx="9">
                  <c:v>114.4</c:v>
                </c:pt>
                <c:pt idx="10">
                  <c:v>158.19999999999999</c:v>
                </c:pt>
                <c:pt idx="11">
                  <c:v>152</c:v>
                </c:pt>
                <c:pt idx="12">
                  <c:v>125.2</c:v>
                </c:pt>
                <c:pt idx="13">
                  <c:v>112</c:v>
                </c:pt>
                <c:pt idx="14">
                  <c:v>142.9</c:v>
                </c:pt>
                <c:pt idx="15">
                  <c:v>102.5</c:v>
                </c:pt>
                <c:pt idx="16">
                  <c:v>69.900000000000006</c:v>
                </c:pt>
                <c:pt idx="17">
                  <c:v>87.7</c:v>
                </c:pt>
                <c:pt idx="18">
                  <c:v>94.9</c:v>
                </c:pt>
                <c:pt idx="19">
                  <c:v>113.8</c:v>
                </c:pt>
                <c:pt idx="20">
                  <c:v>115.1</c:v>
                </c:pt>
                <c:pt idx="21">
                  <c:v>104.6</c:v>
                </c:pt>
                <c:pt idx="22">
                  <c:v>107.1</c:v>
                </c:pt>
                <c:pt idx="23">
                  <c:v>67.099999999999994</c:v>
                </c:pt>
                <c:pt idx="24">
                  <c:v>58.2</c:v>
                </c:pt>
                <c:pt idx="25">
                  <c:v>33.5</c:v>
                </c:pt>
                <c:pt idx="26">
                  <c:v>47.4</c:v>
                </c:pt>
                <c:pt idx="27">
                  <c:v>77.3</c:v>
                </c:pt>
                <c:pt idx="28">
                  <c:v>99</c:v>
                </c:pt>
                <c:pt idx="29">
                  <c:v>105.6</c:v>
                </c:pt>
                <c:pt idx="30">
                  <c:v>84.2</c:v>
                </c:pt>
                <c:pt idx="31">
                  <c:v>93.6</c:v>
                </c:pt>
                <c:pt idx="32">
                  <c:v>57.8</c:v>
                </c:pt>
                <c:pt idx="33">
                  <c:v>59</c:v>
                </c:pt>
                <c:pt idx="34">
                  <c:v>33</c:v>
                </c:pt>
                <c:pt idx="35">
                  <c:v>22.5</c:v>
                </c:pt>
                <c:pt idx="36">
                  <c:v>8.6</c:v>
                </c:pt>
                <c:pt idx="37">
                  <c:v>20.8</c:v>
                </c:pt>
                <c:pt idx="38">
                  <c:v>22</c:v>
                </c:pt>
                <c:pt idx="39">
                  <c:v>17.5</c:v>
                </c:pt>
                <c:pt idx="40">
                  <c:v>18.899999999999999</c:v>
                </c:pt>
                <c:pt idx="41">
                  <c:v>13.3</c:v>
                </c:pt>
                <c:pt idx="42">
                  <c:v>22.7</c:v>
                </c:pt>
                <c:pt idx="43">
                  <c:v>31.1</c:v>
                </c:pt>
                <c:pt idx="44">
                  <c:v>27.2</c:v>
                </c:pt>
                <c:pt idx="45">
                  <c:v>32.9</c:v>
                </c:pt>
                <c:pt idx="46">
                  <c:v>13.2</c:v>
                </c:pt>
                <c:pt idx="47">
                  <c:v>4.2</c:v>
                </c:pt>
                <c:pt idx="48">
                  <c:v>23.8</c:v>
                </c:pt>
                <c:pt idx="49">
                  <c:v>17.3</c:v>
                </c:pt>
                <c:pt idx="50">
                  <c:v>12.5</c:v>
                </c:pt>
                <c:pt idx="51">
                  <c:v>1.7</c:v>
                </c:pt>
                <c:pt idx="52">
                  <c:v>19.2</c:v>
                </c:pt>
                <c:pt idx="53">
                  <c:v>13.2</c:v>
                </c:pt>
                <c:pt idx="55">
                  <c:v>16.399999999999999</c:v>
                </c:pt>
                <c:pt idx="56">
                  <c:v>11.9</c:v>
                </c:pt>
                <c:pt idx="57">
                  <c:v>0.9</c:v>
                </c:pt>
                <c:pt idx="58">
                  <c:v>10.5</c:v>
                </c:pt>
                <c:pt idx="59">
                  <c:v>6.2</c:v>
                </c:pt>
                <c:pt idx="60">
                  <c:v>3.5</c:v>
                </c:pt>
                <c:pt idx="61">
                  <c:v>29</c:v>
                </c:pt>
                <c:pt idx="62">
                  <c:v>11.2</c:v>
                </c:pt>
                <c:pt idx="63">
                  <c:v>4.2</c:v>
                </c:pt>
                <c:pt idx="64">
                  <c:v>6.2</c:v>
                </c:pt>
                <c:pt idx="65">
                  <c:v>2.2999999999999998</c:v>
                </c:pt>
                <c:pt idx="66">
                  <c:v>11</c:v>
                </c:pt>
                <c:pt idx="67">
                  <c:v>31.9</c:v>
                </c:pt>
                <c:pt idx="68">
                  <c:v>27.3</c:v>
                </c:pt>
                <c:pt idx="69">
                  <c:v>14.9</c:v>
                </c:pt>
                <c:pt idx="70">
                  <c:v>35.4</c:v>
                </c:pt>
                <c:pt idx="71">
                  <c:v>34</c:v>
                </c:pt>
                <c:pt idx="72">
                  <c:v>30.5</c:v>
                </c:pt>
                <c:pt idx="73">
                  <c:v>50.7</c:v>
                </c:pt>
                <c:pt idx="74">
                  <c:v>43</c:v>
                </c:pt>
                <c:pt idx="75">
                  <c:v>25.3</c:v>
                </c:pt>
                <c:pt idx="76">
                  <c:v>48.2</c:v>
                </c:pt>
                <c:pt idx="77">
                  <c:v>33.4</c:v>
                </c:pt>
                <c:pt idx="78">
                  <c:v>57.9</c:v>
                </c:pt>
                <c:pt idx="79">
                  <c:v>81.400000000000006</c:v>
                </c:pt>
                <c:pt idx="80">
                  <c:v>58.2</c:v>
                </c:pt>
                <c:pt idx="81">
                  <c:v>94.8</c:v>
                </c:pt>
                <c:pt idx="82">
                  <c:v>107.6</c:v>
                </c:pt>
                <c:pt idx="83">
                  <c:v>110.5</c:v>
                </c:pt>
                <c:pt idx="84">
                  <c:v>119.2</c:v>
                </c:pt>
                <c:pt idx="85">
                  <c:v>114.9</c:v>
                </c:pt>
                <c:pt idx="86">
                  <c:v>109.7</c:v>
                </c:pt>
                <c:pt idx="87">
                  <c:v>168.4</c:v>
                </c:pt>
                <c:pt idx="88">
                  <c:v>141.80000000000001</c:v>
                </c:pt>
                <c:pt idx="89">
                  <c:v>161.9</c:v>
                </c:pt>
                <c:pt idx="90">
                  <c:v>164.6</c:v>
                </c:pt>
                <c:pt idx="91">
                  <c:v>193.1</c:v>
                </c:pt>
                <c:pt idx="92">
                  <c:v>171.1</c:v>
                </c:pt>
                <c:pt idx="93">
                  <c:v>107.7</c:v>
                </c:pt>
                <c:pt idx="94">
                  <c:v>182.6</c:v>
                </c:pt>
                <c:pt idx="95">
                  <c:v>195.3</c:v>
                </c:pt>
                <c:pt idx="96">
                  <c:v>200.9</c:v>
                </c:pt>
                <c:pt idx="97">
                  <c:v>165.5</c:v>
                </c:pt>
                <c:pt idx="98">
                  <c:v>158.30000000000001</c:v>
                </c:pt>
                <c:pt idx="99">
                  <c:v>160.4</c:v>
                </c:pt>
                <c:pt idx="100">
                  <c:v>163.69999999999999</c:v>
                </c:pt>
                <c:pt idx="101">
                  <c:v>128.1</c:v>
                </c:pt>
                <c:pt idx="102">
                  <c:v>154.69999999999999</c:v>
                </c:pt>
                <c:pt idx="103">
                  <c:v>156.30000000000001</c:v>
                </c:pt>
                <c:pt idx="104">
                  <c:v>149.9</c:v>
                </c:pt>
                <c:pt idx="105">
                  <c:v>124.2</c:v>
                </c:pt>
                <c:pt idx="106">
                  <c:v>153</c:v>
                </c:pt>
                <c:pt idx="107">
                  <c:v>213.9</c:v>
                </c:pt>
                <c:pt idx="108">
                  <c:v>133.4</c:v>
                </c:pt>
                <c:pt idx="109">
                  <c:v>199.6</c:v>
                </c:pt>
                <c:pt idx="110">
                  <c:v>162.1</c:v>
                </c:pt>
                <c:pt idx="111">
                  <c:v>146.30000000000001</c:v>
                </c:pt>
                <c:pt idx="112">
                  <c:v>163</c:v>
                </c:pt>
                <c:pt idx="113">
                  <c:v>202.3</c:v>
                </c:pt>
                <c:pt idx="114">
                  <c:v>157.30000000000001</c:v>
                </c:pt>
                <c:pt idx="115">
                  <c:v>172.8</c:v>
                </c:pt>
                <c:pt idx="116">
                  <c:v>142.9</c:v>
                </c:pt>
                <c:pt idx="117">
                  <c:v>203</c:v>
                </c:pt>
                <c:pt idx="118">
                  <c:v>208.2</c:v>
                </c:pt>
                <c:pt idx="119">
                  <c:v>221</c:v>
                </c:pt>
                <c:pt idx="120">
                  <c:v>157.5</c:v>
                </c:pt>
                <c:pt idx="121">
                  <c:v>166</c:v>
                </c:pt>
                <c:pt idx="122">
                  <c:v>130.1</c:v>
                </c:pt>
                <c:pt idx="123">
                  <c:v>158.69999999999999</c:v>
                </c:pt>
                <c:pt idx="124">
                  <c:v>131.6</c:v>
                </c:pt>
                <c:pt idx="125">
                  <c:v>173.4</c:v>
                </c:pt>
                <c:pt idx="126">
                  <c:v>113.2</c:v>
                </c:pt>
                <c:pt idx="127">
                  <c:v>109</c:v>
                </c:pt>
                <c:pt idx="128">
                  <c:v>69.2</c:v>
                </c:pt>
                <c:pt idx="129">
                  <c:v>64.5</c:v>
                </c:pt>
                <c:pt idx="130">
                  <c:v>81.8</c:v>
                </c:pt>
                <c:pt idx="131">
                  <c:v>67.5</c:v>
                </c:pt>
                <c:pt idx="132">
                  <c:v>76.8</c:v>
                </c:pt>
                <c:pt idx="133">
                  <c:v>119.7</c:v>
                </c:pt>
                <c:pt idx="134">
                  <c:v>92.4</c:v>
                </c:pt>
                <c:pt idx="135">
                  <c:v>88.4</c:v>
                </c:pt>
                <c:pt idx="136">
                  <c:v>53.3</c:v>
                </c:pt>
                <c:pt idx="137">
                  <c:v>84.3</c:v>
                </c:pt>
                <c:pt idx="138">
                  <c:v>77.3</c:v>
                </c:pt>
                <c:pt idx="139">
                  <c:v>61.8</c:v>
                </c:pt>
                <c:pt idx="140">
                  <c:v>58.2</c:v>
                </c:pt>
                <c:pt idx="141">
                  <c:v>44.4</c:v>
                </c:pt>
                <c:pt idx="142">
                  <c:v>63.7</c:v>
                </c:pt>
                <c:pt idx="143">
                  <c:v>48.5</c:v>
                </c:pt>
                <c:pt idx="144">
                  <c:v>25.4</c:v>
                </c:pt>
                <c:pt idx="145">
                  <c:v>48.6</c:v>
                </c:pt>
                <c:pt idx="146">
                  <c:v>31.7</c:v>
                </c:pt>
                <c:pt idx="147">
                  <c:v>46.2</c:v>
                </c:pt>
                <c:pt idx="148">
                  <c:v>60.9</c:v>
                </c:pt>
                <c:pt idx="149">
                  <c:v>36.9</c:v>
                </c:pt>
                <c:pt idx="150">
                  <c:v>31.1</c:v>
                </c:pt>
                <c:pt idx="151">
                  <c:v>16.100000000000001</c:v>
                </c:pt>
                <c:pt idx="152">
                  <c:v>16.899999999999999</c:v>
                </c:pt>
                <c:pt idx="153">
                  <c:v>24.8</c:v>
                </c:pt>
                <c:pt idx="154">
                  <c:v>33.299999999999997</c:v>
                </c:pt>
                <c:pt idx="155">
                  <c:v>24.4</c:v>
                </c:pt>
                <c:pt idx="156">
                  <c:v>34.4</c:v>
                </c:pt>
                <c:pt idx="157">
                  <c:v>46.2</c:v>
                </c:pt>
                <c:pt idx="158">
                  <c:v>18.3</c:v>
                </c:pt>
                <c:pt idx="159">
                  <c:v>21.8</c:v>
                </c:pt>
                <c:pt idx="160">
                  <c:v>23.9</c:v>
                </c:pt>
                <c:pt idx="161">
                  <c:v>30.8</c:v>
                </c:pt>
                <c:pt idx="162">
                  <c:v>30.4</c:v>
                </c:pt>
                <c:pt idx="163">
                  <c:v>17.5</c:v>
                </c:pt>
                <c:pt idx="164">
                  <c:v>12.9</c:v>
                </c:pt>
                <c:pt idx="165">
                  <c:v>10.9</c:v>
                </c:pt>
                <c:pt idx="166">
                  <c:v>12</c:v>
                </c:pt>
                <c:pt idx="167">
                  <c:v>12.7</c:v>
                </c:pt>
                <c:pt idx="168">
                  <c:v>11</c:v>
                </c:pt>
                <c:pt idx="169">
                  <c:v>19.8</c:v>
                </c:pt>
                <c:pt idx="170">
                  <c:v>8.3000000000000007</c:v>
                </c:pt>
                <c:pt idx="171">
                  <c:v>7.5</c:v>
                </c:pt>
                <c:pt idx="172">
                  <c:v>10</c:v>
                </c:pt>
                <c:pt idx="173">
                  <c:v>4</c:v>
                </c:pt>
                <c:pt idx="174">
                  <c:v>6.8</c:v>
                </c:pt>
                <c:pt idx="175">
                  <c:v>3.8</c:v>
                </c:pt>
                <c:pt idx="176">
                  <c:v>4.3</c:v>
                </c:pt>
                <c:pt idx="177">
                  <c:v>9.4</c:v>
                </c:pt>
                <c:pt idx="178">
                  <c:v>6.3</c:v>
                </c:pt>
                <c:pt idx="179">
                  <c:v>13.4</c:v>
                </c:pt>
                <c:pt idx="180">
                  <c:v>3</c:v>
                </c:pt>
                <c:pt idx="181">
                  <c:v>1</c:v>
                </c:pt>
                <c:pt idx="182">
                  <c:v>19.7</c:v>
                </c:pt>
                <c:pt idx="183">
                  <c:v>10.199999999999999</c:v>
                </c:pt>
                <c:pt idx="184">
                  <c:v>4.4000000000000004</c:v>
                </c:pt>
                <c:pt idx="185">
                  <c:v>7.2</c:v>
                </c:pt>
                <c:pt idx="186">
                  <c:v>6.2</c:v>
                </c:pt>
                <c:pt idx="187">
                  <c:v>14.5</c:v>
                </c:pt>
                <c:pt idx="188">
                  <c:v>15.5</c:v>
                </c:pt>
                <c:pt idx="189">
                  <c:v>12.5</c:v>
                </c:pt>
                <c:pt idx="190">
                  <c:v>8.1</c:v>
                </c:pt>
                <c:pt idx="191">
                  <c:v>21.2</c:v>
                </c:pt>
                <c:pt idx="192">
                  <c:v>37.9</c:v>
                </c:pt>
                <c:pt idx="193">
                  <c:v>21.1</c:v>
                </c:pt>
                <c:pt idx="194">
                  <c:v>34.9</c:v>
                </c:pt>
                <c:pt idx="195">
                  <c:v>35.6</c:v>
                </c:pt>
                <c:pt idx="196">
                  <c:v>31.2</c:v>
                </c:pt>
                <c:pt idx="197">
                  <c:v>30.2</c:v>
                </c:pt>
                <c:pt idx="198">
                  <c:v>51.1</c:v>
                </c:pt>
                <c:pt idx="199">
                  <c:v>59.4</c:v>
                </c:pt>
                <c:pt idx="200">
                  <c:v>45.3</c:v>
                </c:pt>
                <c:pt idx="201">
                  <c:v>63.8</c:v>
                </c:pt>
                <c:pt idx="202">
                  <c:v>82.4</c:v>
                </c:pt>
                <c:pt idx="203">
                  <c:v>93.5</c:v>
                </c:pt>
                <c:pt idx="204">
                  <c:v>92.1</c:v>
                </c:pt>
                <c:pt idx="205">
                  <c:v>54.2</c:v>
                </c:pt>
                <c:pt idx="206">
                  <c:v>73</c:v>
                </c:pt>
                <c:pt idx="207">
                  <c:v>76.7</c:v>
                </c:pt>
                <c:pt idx="208">
                  <c:v>53.5</c:v>
                </c:pt>
                <c:pt idx="209">
                  <c:v>71.3</c:v>
                </c:pt>
                <c:pt idx="210">
                  <c:v>73.599999999999994</c:v>
                </c:pt>
                <c:pt idx="211">
                  <c:v>70.8</c:v>
                </c:pt>
                <c:pt idx="212">
                  <c:v>108.4</c:v>
                </c:pt>
                <c:pt idx="213">
                  <c:v>135.4</c:v>
                </c:pt>
                <c:pt idx="214">
                  <c:v>111</c:v>
                </c:pt>
                <c:pt idx="215">
                  <c:v>76.3</c:v>
                </c:pt>
                <c:pt idx="216">
                  <c:v>74.900000000000006</c:v>
                </c:pt>
                <c:pt idx="217">
                  <c:v>115.9</c:v>
                </c:pt>
                <c:pt idx="218">
                  <c:v>126.3</c:v>
                </c:pt>
                <c:pt idx="219">
                  <c:v>79.400000000000006</c:v>
                </c:pt>
                <c:pt idx="220">
                  <c:v>83.1</c:v>
                </c:pt>
                <c:pt idx="221">
                  <c:v>117.08</c:v>
                </c:pt>
                <c:pt idx="222">
                  <c:v>124.89</c:v>
                </c:pt>
                <c:pt idx="223">
                  <c:v>113.56</c:v>
                </c:pt>
                <c:pt idx="224">
                  <c:v>90.24</c:v>
                </c:pt>
                <c:pt idx="225">
                  <c:v>107.45</c:v>
                </c:pt>
                <c:pt idx="226">
                  <c:v>167</c:v>
                </c:pt>
                <c:pt idx="227">
                  <c:v>124.55</c:v>
                </c:pt>
                <c:pt idx="228">
                  <c:v>108.17</c:v>
                </c:pt>
                <c:pt idx="231">
                  <c:v>71.400000000000006</c:v>
                </c:pt>
                <c:pt idx="232">
                  <c:v>87.47</c:v>
                </c:pt>
                <c:pt idx="233">
                  <c:v>80.28</c:v>
                </c:pt>
                <c:pt idx="234">
                  <c:v>74.88</c:v>
                </c:pt>
                <c:pt idx="235">
                  <c:v>107.44</c:v>
                </c:pt>
                <c:pt idx="236">
                  <c:v>82.29</c:v>
                </c:pt>
                <c:pt idx="237">
                  <c:v>89.4</c:v>
                </c:pt>
                <c:pt idx="238">
                  <c:v>87.82</c:v>
                </c:pt>
                <c:pt idx="239">
                  <c:v>108.33</c:v>
                </c:pt>
                <c:pt idx="240">
                  <c:v>150.85</c:v>
                </c:pt>
                <c:pt idx="241">
                  <c:v>134.06</c:v>
                </c:pt>
                <c:pt idx="242">
                  <c:v>106.3</c:v>
                </c:pt>
                <c:pt idx="243">
                  <c:v>125.14</c:v>
                </c:pt>
                <c:pt idx="244">
                  <c:v>118.46</c:v>
                </c:pt>
                <c:pt idx="245">
                  <c:v>104.52</c:v>
                </c:pt>
                <c:pt idx="246">
                  <c:v>84.45</c:v>
                </c:pt>
                <c:pt idx="247">
                  <c:v>123.06</c:v>
                </c:pt>
                <c:pt idx="248">
                  <c:v>136.1</c:v>
                </c:pt>
                <c:pt idx="249">
                  <c:v>125.85</c:v>
                </c:pt>
                <c:pt idx="250">
                  <c:v>97.48</c:v>
                </c:pt>
                <c:pt idx="251">
                  <c:v>105.83</c:v>
                </c:pt>
                <c:pt idx="252">
                  <c:v>147.77000000000001</c:v>
                </c:pt>
                <c:pt idx="253">
                  <c:v>106.86</c:v>
                </c:pt>
                <c:pt idx="254">
                  <c:v>93.17</c:v>
                </c:pt>
                <c:pt idx="255">
                  <c:v>76.2</c:v>
                </c:pt>
                <c:pt idx="256">
                  <c:v>89.76</c:v>
                </c:pt>
                <c:pt idx="257">
                  <c:v>51.78</c:v>
                </c:pt>
                <c:pt idx="258">
                  <c:v>72.900000000000006</c:v>
                </c:pt>
                <c:pt idx="259">
                  <c:v>61.57</c:v>
                </c:pt>
                <c:pt idx="260">
                  <c:v>68.45</c:v>
                </c:pt>
                <c:pt idx="261">
                  <c:v>71.2</c:v>
                </c:pt>
                <c:pt idx="262">
                  <c:v>60.75</c:v>
                </c:pt>
                <c:pt idx="263">
                  <c:v>76.290000000000006</c:v>
                </c:pt>
                <c:pt idx="264">
                  <c:v>54.18</c:v>
                </c:pt>
                <c:pt idx="265">
                  <c:v>73.58</c:v>
                </c:pt>
                <c:pt idx="266">
                  <c:v>45.18</c:v>
                </c:pt>
                <c:pt idx="267">
                  <c:v>54.33</c:v>
                </c:pt>
                <c:pt idx="268">
                  <c:v>35.65</c:v>
                </c:pt>
                <c:pt idx="269">
                  <c:v>49.88</c:v>
                </c:pt>
                <c:pt idx="270">
                  <c:v>45.89</c:v>
                </c:pt>
                <c:pt idx="271">
                  <c:v>38.380000000000003</c:v>
                </c:pt>
                <c:pt idx="272">
                  <c:v>45.79</c:v>
                </c:pt>
                <c:pt idx="273">
                  <c:v>49.73</c:v>
                </c:pt>
                <c:pt idx="274">
                  <c:v>60.08</c:v>
                </c:pt>
                <c:pt idx="275">
                  <c:v>52</c:v>
                </c:pt>
                <c:pt idx="276">
                  <c:v>41.25</c:v>
                </c:pt>
                <c:pt idx="277">
                  <c:v>67.64</c:v>
                </c:pt>
                <c:pt idx="278">
                  <c:v>48.29</c:v>
                </c:pt>
                <c:pt idx="279">
                  <c:v>23.27</c:v>
                </c:pt>
                <c:pt idx="280">
                  <c:v>37.380000000000003</c:v>
                </c:pt>
                <c:pt idx="281">
                  <c:v>33.33</c:v>
                </c:pt>
                <c:pt idx="282">
                  <c:v>27.35</c:v>
                </c:pt>
                <c:pt idx="283">
                  <c:v>28.38</c:v>
                </c:pt>
                <c:pt idx="284">
                  <c:v>36.21</c:v>
                </c:pt>
                <c:pt idx="285">
                  <c:v>32.25</c:v>
                </c:pt>
                <c:pt idx="286">
                  <c:v>35.92</c:v>
                </c:pt>
                <c:pt idx="287">
                  <c:v>40.71</c:v>
                </c:pt>
                <c:pt idx="288">
                  <c:v>30.11</c:v>
                </c:pt>
                <c:pt idx="289">
                  <c:v>4.46</c:v>
                </c:pt>
                <c:pt idx="290">
                  <c:v>21.29</c:v>
                </c:pt>
                <c:pt idx="291">
                  <c:v>44.71</c:v>
                </c:pt>
                <c:pt idx="292">
                  <c:v>16.77</c:v>
                </c:pt>
                <c:pt idx="293">
                  <c:v>3.5</c:v>
                </c:pt>
                <c:pt idx="294">
                  <c:v>13.8</c:v>
                </c:pt>
                <c:pt idx="295">
                  <c:v>31.12</c:v>
                </c:pt>
                <c:pt idx="296">
                  <c:v>42.92</c:v>
                </c:pt>
                <c:pt idx="297">
                  <c:v>17.38</c:v>
                </c:pt>
                <c:pt idx="298">
                  <c:v>14.29</c:v>
                </c:pt>
                <c:pt idx="299">
                  <c:v>14.53</c:v>
                </c:pt>
                <c:pt idx="300">
                  <c:v>8.14</c:v>
                </c:pt>
                <c:pt idx="302">
                  <c:v>19.670000000000002</c:v>
                </c:pt>
                <c:pt idx="303">
                  <c:v>13.69</c:v>
                </c:pt>
                <c:pt idx="304">
                  <c:v>23.23</c:v>
                </c:pt>
                <c:pt idx="305">
                  <c:v>15.24</c:v>
                </c:pt>
                <c:pt idx="306">
                  <c:v>5.82</c:v>
                </c:pt>
                <c:pt idx="307">
                  <c:v>4.59</c:v>
                </c:pt>
                <c:pt idx="308">
                  <c:v>14.05</c:v>
                </c:pt>
                <c:pt idx="309">
                  <c:v>16.5</c:v>
                </c:pt>
                <c:pt idx="310">
                  <c:v>5.63</c:v>
                </c:pt>
                <c:pt idx="311">
                  <c:v>7.5</c:v>
                </c:pt>
                <c:pt idx="312">
                  <c:v>2.6</c:v>
                </c:pt>
                <c:pt idx="313">
                  <c:v>1.42</c:v>
                </c:pt>
                <c:pt idx="314">
                  <c:v>2.25</c:v>
                </c:pt>
                <c:pt idx="315">
                  <c:v>13.27</c:v>
                </c:pt>
                <c:pt idx="316">
                  <c:v>5.36</c:v>
                </c:pt>
                <c:pt idx="317">
                  <c:v>1.65</c:v>
                </c:pt>
                <c:pt idx="318">
                  <c:v>11.29</c:v>
                </c:pt>
                <c:pt idx="319">
                  <c:v>4.3499999999999996</c:v>
                </c:pt>
                <c:pt idx="320">
                  <c:v>4.07</c:v>
                </c:pt>
                <c:pt idx="321">
                  <c:v>4.93</c:v>
                </c:pt>
                <c:pt idx="322">
                  <c:v>0.92</c:v>
                </c:pt>
                <c:pt idx="323">
                  <c:v>0</c:v>
                </c:pt>
                <c:pt idx="324">
                  <c:v>0.93</c:v>
                </c:pt>
                <c:pt idx="325">
                  <c:v>5.19</c:v>
                </c:pt>
                <c:pt idx="326">
                  <c:v>5.24</c:v>
                </c:pt>
                <c:pt idx="327">
                  <c:v>0.96</c:v>
                </c:pt>
                <c:pt idx="328">
                  <c:v>2.5299999999999998</c:v>
                </c:pt>
                <c:pt idx="329">
                  <c:v>0.61</c:v>
                </c:pt>
                <c:pt idx="330">
                  <c:v>1.1399999999999999</c:v>
                </c:pt>
                <c:pt idx="331">
                  <c:v>1.04</c:v>
                </c:pt>
                <c:pt idx="332">
                  <c:v>3.13</c:v>
                </c:pt>
                <c:pt idx="333">
                  <c:v>4.83</c:v>
                </c:pt>
                <c:pt idx="334">
                  <c:v>1.4</c:v>
                </c:pt>
                <c:pt idx="335">
                  <c:v>0</c:v>
                </c:pt>
                <c:pt idx="336">
                  <c:v>6.93</c:v>
                </c:pt>
                <c:pt idx="337">
                  <c:v>4.78</c:v>
                </c:pt>
                <c:pt idx="338">
                  <c:v>4.6900000000000004</c:v>
                </c:pt>
                <c:pt idx="339">
                  <c:v>13.73</c:v>
                </c:pt>
                <c:pt idx="340">
                  <c:v>15.07</c:v>
                </c:pt>
                <c:pt idx="341">
                  <c:v>21.93</c:v>
                </c:pt>
                <c:pt idx="342">
                  <c:v>19.78</c:v>
                </c:pt>
                <c:pt idx="343">
                  <c:v>8.4700000000000006</c:v>
                </c:pt>
                <c:pt idx="344">
                  <c:v>12.71</c:v>
                </c:pt>
                <c:pt idx="345">
                  <c:v>18.89</c:v>
                </c:pt>
                <c:pt idx="346">
                  <c:v>18.190000000000001</c:v>
                </c:pt>
                <c:pt idx="347">
                  <c:v>26.61</c:v>
                </c:pt>
                <c:pt idx="348">
                  <c:v>33.81</c:v>
                </c:pt>
                <c:pt idx="349">
                  <c:v>22.76</c:v>
                </c:pt>
                <c:pt idx="350">
                  <c:v>31.18</c:v>
                </c:pt>
                <c:pt idx="351">
                  <c:v>21.04</c:v>
                </c:pt>
                <c:pt idx="352">
                  <c:v>25.76</c:v>
                </c:pt>
                <c:pt idx="353">
                  <c:v>35.29</c:v>
                </c:pt>
                <c:pt idx="355">
                  <c:v>62.71</c:v>
                </c:pt>
                <c:pt idx="356">
                  <c:v>60</c:v>
                </c:pt>
                <c:pt idx="357">
                  <c:v>50.57</c:v>
                </c:pt>
                <c:pt idx="358">
                  <c:v>51.75</c:v>
                </c:pt>
                <c:pt idx="359">
                  <c:v>51.58</c:v>
                </c:pt>
                <c:pt idx="360">
                  <c:v>51.55</c:v>
                </c:pt>
                <c:pt idx="361">
                  <c:v>91.33</c:v>
                </c:pt>
                <c:pt idx="362">
                  <c:v>96.32</c:v>
                </c:pt>
                <c:pt idx="363">
                  <c:v>8.84</c:v>
                </c:pt>
                <c:pt idx="364">
                  <c:v>84.22</c:v>
                </c:pt>
                <c:pt idx="365">
                  <c:v>70.569999999999993</c:v>
                </c:pt>
                <c:pt idx="366">
                  <c:v>44.73</c:v>
                </c:pt>
                <c:pt idx="367">
                  <c:v>65.42</c:v>
                </c:pt>
                <c:pt idx="368">
                  <c:v>51.95</c:v>
                </c:pt>
                <c:pt idx="369">
                  <c:v>79.7</c:v>
                </c:pt>
                <c:pt idx="370">
                  <c:v>77.47</c:v>
                </c:pt>
                <c:pt idx="371">
                  <c:v>75.2</c:v>
                </c:pt>
                <c:pt idx="372">
                  <c:v>79.099999999999994</c:v>
                </c:pt>
                <c:pt idx="373">
                  <c:v>76.209999999999994</c:v>
                </c:pt>
                <c:pt idx="374">
                  <c:v>64.58</c:v>
                </c:pt>
                <c:pt idx="375">
                  <c:v>72.25</c:v>
                </c:pt>
                <c:pt idx="376">
                  <c:v>43.7</c:v>
                </c:pt>
                <c:pt idx="377">
                  <c:v>76.540000000000006</c:v>
                </c:pt>
                <c:pt idx="378">
                  <c:v>46.36</c:v>
                </c:pt>
                <c:pt idx="379">
                  <c:v>60.92</c:v>
                </c:pt>
                <c:pt idx="380">
                  <c:v>91.4</c:v>
                </c:pt>
                <c:pt idx="381">
                  <c:v>98.81</c:v>
                </c:pt>
                <c:pt idx="382">
                  <c:v>60.94</c:v>
                </c:pt>
                <c:pt idx="383">
                  <c:v>63.9</c:v>
                </c:pt>
                <c:pt idx="384">
                  <c:v>75.400000000000006</c:v>
                </c:pt>
                <c:pt idx="385">
                  <c:v>53.5</c:v>
                </c:pt>
                <c:pt idx="386">
                  <c:v>102.17</c:v>
                </c:pt>
                <c:pt idx="387">
                  <c:v>97.26</c:v>
                </c:pt>
                <c:pt idx="388">
                  <c:v>104.55</c:v>
                </c:pt>
                <c:pt idx="389">
                  <c:v>98.32</c:v>
                </c:pt>
                <c:pt idx="390">
                  <c:v>111.3</c:v>
                </c:pt>
                <c:pt idx="391">
                  <c:v>109.5</c:v>
                </c:pt>
                <c:pt idx="392">
                  <c:v>93.08</c:v>
                </c:pt>
                <c:pt idx="393">
                  <c:v>99.83</c:v>
                </c:pt>
                <c:pt idx="394">
                  <c:v>79.209999999999994</c:v>
                </c:pt>
                <c:pt idx="395">
                  <c:v>74.2</c:v>
                </c:pt>
                <c:pt idx="396">
                  <c:v>92</c:v>
                </c:pt>
                <c:pt idx="397">
                  <c:v>99.67</c:v>
                </c:pt>
                <c:pt idx="398">
                  <c:v>73.45</c:v>
                </c:pt>
                <c:pt idx="399">
                  <c:v>89.11</c:v>
                </c:pt>
                <c:pt idx="400">
                  <c:v>90.36</c:v>
                </c:pt>
                <c:pt idx="401">
                  <c:v>80.33</c:v>
                </c:pt>
                <c:pt idx="402">
                  <c:v>55.9</c:v>
                </c:pt>
                <c:pt idx="403">
                  <c:v>60.5</c:v>
                </c:pt>
                <c:pt idx="404">
                  <c:v>67.53</c:v>
                </c:pt>
                <c:pt idx="405">
                  <c:v>70.17</c:v>
                </c:pt>
                <c:pt idx="406">
                  <c:v>56.38</c:v>
                </c:pt>
                <c:pt idx="407">
                  <c:v>47.83</c:v>
                </c:pt>
                <c:pt idx="408">
                  <c:v>48.26</c:v>
                </c:pt>
                <c:pt idx="409">
                  <c:v>58.14</c:v>
                </c:pt>
                <c:pt idx="410">
                  <c:v>48.62</c:v>
                </c:pt>
                <c:pt idx="411">
                  <c:v>51.22</c:v>
                </c:pt>
                <c:pt idx="412">
                  <c:v>42.92</c:v>
                </c:pt>
                <c:pt idx="413">
                  <c:v>44.48</c:v>
                </c:pt>
                <c:pt idx="414">
                  <c:v>51.67</c:v>
                </c:pt>
                <c:pt idx="415">
                  <c:v>36.729999999999997</c:v>
                </c:pt>
                <c:pt idx="416">
                  <c:v>32.6</c:v>
                </c:pt>
                <c:pt idx="417">
                  <c:v>46.05</c:v>
                </c:pt>
                <c:pt idx="418">
                  <c:v>19.600000000000001</c:v>
                </c:pt>
                <c:pt idx="419">
                  <c:v>24.94</c:v>
                </c:pt>
                <c:pt idx="420">
                  <c:v>42.05</c:v>
                </c:pt>
                <c:pt idx="421">
                  <c:v>34.71</c:v>
                </c:pt>
                <c:pt idx="422">
                  <c:v>23.06</c:v>
                </c:pt>
                <c:pt idx="423">
                  <c:v>18.11</c:v>
                </c:pt>
                <c:pt idx="424">
                  <c:v>12.08</c:v>
                </c:pt>
                <c:pt idx="425">
                  <c:v>20.100000000000001</c:v>
                </c:pt>
                <c:pt idx="426">
                  <c:v>17.04</c:v>
                </c:pt>
                <c:pt idx="427">
                  <c:v>12.48</c:v>
                </c:pt>
                <c:pt idx="428">
                  <c:v>24.33</c:v>
                </c:pt>
                <c:pt idx="429">
                  <c:v>18.18</c:v>
                </c:pt>
                <c:pt idx="430">
                  <c:v>16.63</c:v>
                </c:pt>
                <c:pt idx="431">
                  <c:v>14.67</c:v>
                </c:pt>
                <c:pt idx="432">
                  <c:v>27.05</c:v>
                </c:pt>
                <c:pt idx="433">
                  <c:v>38.32</c:v>
                </c:pt>
                <c:pt idx="434">
                  <c:v>16</c:v>
                </c:pt>
                <c:pt idx="435">
                  <c:v>5</c:v>
                </c:pt>
                <c:pt idx="436">
                  <c:v>6.67</c:v>
                </c:pt>
                <c:pt idx="437">
                  <c:v>3.41</c:v>
                </c:pt>
                <c:pt idx="438">
                  <c:v>9.67</c:v>
                </c:pt>
                <c:pt idx="439">
                  <c:v>0.48</c:v>
                </c:pt>
                <c:pt idx="440">
                  <c:v>5.26</c:v>
                </c:pt>
                <c:pt idx="441">
                  <c:v>7.39</c:v>
                </c:pt>
                <c:pt idx="442">
                  <c:v>9</c:v>
                </c:pt>
                <c:pt idx="443">
                  <c:v>0.5</c:v>
                </c:pt>
                <c:pt idx="444">
                  <c:v>8.1300000000000008</c:v>
                </c:pt>
                <c:pt idx="445">
                  <c:v>2.92</c:v>
                </c:pt>
                <c:pt idx="446">
                  <c:v>3.43</c:v>
                </c:pt>
                <c:pt idx="447">
                  <c:v>3.52</c:v>
                </c:pt>
                <c:pt idx="448">
                  <c:v>0</c:v>
                </c:pt>
              </c:numCache>
            </c:numRef>
          </c:yVal>
          <c:smooth val="0"/>
        </c:ser>
        <c:dLbls>
          <c:showLegendKey val="0"/>
          <c:showVal val="0"/>
          <c:showCatName val="0"/>
          <c:showSerName val="0"/>
          <c:showPercent val="0"/>
          <c:showBubbleSize val="0"/>
        </c:dLbls>
        <c:axId val="233865600"/>
        <c:axId val="233867904"/>
      </c:scatterChart>
      <c:valAx>
        <c:axId val="233865600"/>
        <c:scaling>
          <c:orientation val="minMax"/>
        </c:scaling>
        <c:delete val="0"/>
        <c:axPos val="b"/>
        <c:majorGridlines>
          <c:spPr>
            <a:ln w="3175">
              <a:pattFill prst="pct50">
                <a:fgClr>
                  <a:srgbClr val="000000"/>
                </a:fgClr>
                <a:bgClr>
                  <a:srgbClr val="FFFFFF"/>
                </a:bgClr>
              </a:pattFill>
              <a:prstDash val="solid"/>
            </a:ln>
          </c:spPr>
        </c:majorGridlines>
        <c:title>
          <c:tx>
            <c:rich>
              <a:bodyPr/>
              <a:lstStyle/>
              <a:p>
                <a:pPr>
                  <a:defRPr sz="1100" b="0" i="0" u="none" strike="noStrike" baseline="0">
                    <a:solidFill>
                      <a:srgbClr val="000000"/>
                    </a:solidFill>
                    <a:latin typeface="Meiryo UI"/>
                    <a:ea typeface="Meiryo UI"/>
                    <a:cs typeface="Meiryo UI"/>
                  </a:defRPr>
                </a:pPr>
                <a:r>
                  <a:rPr lang="en-US" altLang="ja-JP"/>
                  <a:t>Be-7</a:t>
                </a:r>
                <a:endParaRPr lang="ja-JP" altLang="en-US"/>
              </a:p>
            </c:rich>
          </c:tx>
          <c:layout>
            <c:manualLayout>
              <c:xMode val="edge"/>
              <c:yMode val="edge"/>
              <c:x val="0.48196656733115756"/>
              <c:y val="0.90117728584277301"/>
            </c:manualLayout>
          </c:layout>
          <c:overlay val="0"/>
          <c:spPr>
            <a:noFill/>
            <a:ln w="25400">
              <a:noFill/>
            </a:ln>
          </c:spPr>
        </c:title>
        <c:numFmt formatCode="0_);[Red]\(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3867904"/>
        <c:crosses val="autoZero"/>
        <c:crossBetween val="midCat"/>
      </c:valAx>
      <c:valAx>
        <c:axId val="233867904"/>
        <c:scaling>
          <c:orientation val="minMax"/>
        </c:scaling>
        <c:delete val="0"/>
        <c:axPos val="l"/>
        <c:majorGridlines>
          <c:spPr>
            <a:ln w="3175">
              <a:pattFill prst="pct50">
                <a:fgClr>
                  <a:srgbClr val="000000"/>
                </a:fgClr>
                <a:bgClr>
                  <a:srgbClr val="FFFFFF"/>
                </a:bgClr>
              </a:pattFill>
              <a:prstDash val="solid"/>
            </a:ln>
          </c:spPr>
        </c:majorGridlines>
        <c:numFmt formatCode="0_);[Red]\(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233865600"/>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oddHeader>&amp;A</c:oddHeader>
      <c:oddFooter>- &amp;P -</c:oddFooter>
    </c:headerFooter>
    <c:pageMargins b="1" l="0.75" r="0.75" t="1" header="0.51200000000000001" footer="0.51200000000000001"/>
    <c:pageSetup paperSize="9" orientation="landscape" horizontalDpi="360" verticalDpi="360"/>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en-US" altLang="ja-JP" sz="1100" b="0" i="0" u="none" strike="noStrike" baseline="0">
                <a:solidFill>
                  <a:srgbClr val="000000"/>
                </a:solidFill>
                <a:latin typeface="Meiryo UI"/>
                <a:ea typeface="Meiryo UI"/>
              </a:rPr>
              <a:t>BE</a:t>
            </a:r>
            <a:r>
              <a:rPr lang="ja-JP" altLang="en-US" sz="1100" b="0" i="0" u="none" strike="noStrike" baseline="0">
                <a:solidFill>
                  <a:srgbClr val="000000"/>
                </a:solidFill>
                <a:latin typeface="Meiryo UI"/>
                <a:ea typeface="Meiryo UI"/>
              </a:rPr>
              <a:t>-7と黒点数</a:t>
            </a:r>
            <a:r>
              <a:rPr lang="en-US" altLang="ja-JP" sz="1100" b="0" i="0" u="none" strike="noStrike" baseline="0">
                <a:solidFill>
                  <a:srgbClr val="000000"/>
                </a:solidFill>
                <a:latin typeface="Meiryo UI"/>
                <a:ea typeface="Meiryo UI"/>
              </a:rPr>
              <a:t>(</a:t>
            </a:r>
            <a:r>
              <a:rPr lang="ja-JP" altLang="en-US" sz="1100" b="0" i="0" u="none" strike="noStrike" baseline="0">
                <a:solidFill>
                  <a:srgbClr val="000000"/>
                </a:solidFill>
                <a:latin typeface="Meiryo UI"/>
                <a:ea typeface="Meiryo UI"/>
              </a:rPr>
              <a:t>江島</a:t>
            </a:r>
            <a:r>
              <a:rPr lang="en-US" altLang="ja-JP" sz="1100" b="0" i="0" u="none" strike="noStrike" baseline="0">
                <a:solidFill>
                  <a:srgbClr val="000000"/>
                </a:solidFill>
                <a:latin typeface="Meiryo UI"/>
                <a:ea typeface="Meiryo UI"/>
              </a:rPr>
              <a:t>)</a:t>
            </a:r>
            <a:endParaRPr lang="ja-JP" altLang="en-US" sz="1100" b="0" i="0" u="none" strike="noStrike" baseline="0">
              <a:solidFill>
                <a:srgbClr val="000000"/>
              </a:solidFill>
              <a:latin typeface="Meiryo UI"/>
              <a:ea typeface="Meiryo UI"/>
            </a:endParaRPr>
          </a:p>
        </c:rich>
      </c:tx>
      <c:layout>
        <c:manualLayout>
          <c:xMode val="edge"/>
          <c:yMode val="edge"/>
          <c:x val="0.11932413745489545"/>
          <c:y val="3.2226032275579027E-3"/>
        </c:manualLayout>
      </c:layout>
      <c:overlay val="0"/>
      <c:spPr>
        <a:noFill/>
        <a:ln w="25400">
          <a:noFill/>
        </a:ln>
      </c:spPr>
    </c:title>
    <c:autoTitleDeleted val="0"/>
    <c:plotArea>
      <c:layout>
        <c:manualLayout>
          <c:layoutTarget val="inner"/>
          <c:xMode val="edge"/>
          <c:yMode val="edge"/>
          <c:x val="9.5679300730917044E-2"/>
          <c:y val="5.4054212574525425E-2"/>
          <c:w val="0.86728656468992538"/>
          <c:h val="0.84384631852453584"/>
        </c:manualLayout>
      </c:layout>
      <c:scatterChart>
        <c:scatterStyle val="lineMarker"/>
        <c:varyColors val="0"/>
        <c:ser>
          <c:idx val="0"/>
          <c:order val="0"/>
          <c:tx>
            <c:strRef>
              <c:f>浮遊塵!$AB$233</c:f>
              <c:strCache>
                <c:ptCount val="1"/>
                <c:pt idx="0">
                  <c:v>ウォルフ黒点数(国立天文台)</c:v>
                </c:pt>
              </c:strCache>
            </c:strRef>
          </c:tx>
          <c:spPr>
            <a:ln w="28575">
              <a:noFill/>
            </a:ln>
          </c:spPr>
          <c:marker>
            <c:symbol val="diamond"/>
            <c:size val="5"/>
            <c:spPr>
              <a:solidFill>
                <a:srgbClr val="000080"/>
              </a:solidFill>
              <a:ln>
                <a:solidFill>
                  <a:srgbClr val="000080"/>
                </a:solidFill>
                <a:prstDash val="solid"/>
              </a:ln>
            </c:spPr>
          </c:marker>
          <c:xVal>
            <c:numRef>
              <c:f>浮遊塵!$I$235:$I$722</c:f>
              <c:numCache>
                <c:formatCode>0.00_);[Red]\(0.00\)</c:formatCode>
                <c:ptCount val="488"/>
                <c:pt idx="2">
                  <c:v>1.8518518518518519</c:v>
                </c:pt>
                <c:pt idx="5">
                  <c:v>2.2222222222222223</c:v>
                </c:pt>
                <c:pt idx="8">
                  <c:v>1.4814814814814814</c:v>
                </c:pt>
                <c:pt idx="11">
                  <c:v>1.4814814814814814</c:v>
                </c:pt>
                <c:pt idx="14">
                  <c:v>2.592592592592593</c:v>
                </c:pt>
                <c:pt idx="17">
                  <c:v>1.8518518518518519</c:v>
                </c:pt>
                <c:pt idx="20">
                  <c:v>1.4814814814814814</c:v>
                </c:pt>
                <c:pt idx="23">
                  <c:v>1.1111111111111112</c:v>
                </c:pt>
                <c:pt idx="26">
                  <c:v>2.2222222222222223</c:v>
                </c:pt>
                <c:pt idx="29">
                  <c:v>1.4814814814814814</c:v>
                </c:pt>
                <c:pt idx="32">
                  <c:v>1.4814814814814814</c:v>
                </c:pt>
                <c:pt idx="35">
                  <c:v>1.4814814814814814</c:v>
                </c:pt>
                <c:pt idx="38">
                  <c:v>2.2222222222222223</c:v>
                </c:pt>
                <c:pt idx="41">
                  <c:v>2.2222222222222223</c:v>
                </c:pt>
                <c:pt idx="44">
                  <c:v>2.2222222222222223</c:v>
                </c:pt>
                <c:pt idx="47">
                  <c:v>1.8518518518518519</c:v>
                </c:pt>
                <c:pt idx="50">
                  <c:v>2.2222222222222223</c:v>
                </c:pt>
                <c:pt idx="53">
                  <c:v>2.2222222222222223</c:v>
                </c:pt>
                <c:pt idx="57">
                  <c:v>2.0481481481481483</c:v>
                </c:pt>
                <c:pt idx="60">
                  <c:v>1.4</c:v>
                </c:pt>
                <c:pt idx="63">
                  <c:v>2.3666666666666667</c:v>
                </c:pt>
                <c:pt idx="66">
                  <c:v>2.0592592592592589</c:v>
                </c:pt>
                <c:pt idx="69">
                  <c:v>2.1777777777777776</c:v>
                </c:pt>
                <c:pt idx="72">
                  <c:v>1.0888888888888888</c:v>
                </c:pt>
                <c:pt idx="75">
                  <c:v>2.7148148148148148</c:v>
                </c:pt>
                <c:pt idx="78">
                  <c:v>2.4962962962962965</c:v>
                </c:pt>
                <c:pt idx="81">
                  <c:v>1.74</c:v>
                </c:pt>
                <c:pt idx="84">
                  <c:v>1.04</c:v>
                </c:pt>
                <c:pt idx="87">
                  <c:v>1.88</c:v>
                </c:pt>
                <c:pt idx="90">
                  <c:v>1.92</c:v>
                </c:pt>
                <c:pt idx="93">
                  <c:v>1.69</c:v>
                </c:pt>
                <c:pt idx="96">
                  <c:v>1.08</c:v>
                </c:pt>
                <c:pt idx="99">
                  <c:v>2</c:v>
                </c:pt>
                <c:pt idx="102">
                  <c:v>1.88</c:v>
                </c:pt>
                <c:pt idx="105">
                  <c:v>1.62</c:v>
                </c:pt>
                <c:pt idx="108">
                  <c:v>1.26</c:v>
                </c:pt>
                <c:pt idx="111">
                  <c:v>2.31</c:v>
                </c:pt>
                <c:pt idx="114">
                  <c:v>2.1800000000000002</c:v>
                </c:pt>
                <c:pt idx="117">
                  <c:v>1.82</c:v>
                </c:pt>
                <c:pt idx="120">
                  <c:v>1.31</c:v>
                </c:pt>
                <c:pt idx="123">
                  <c:v>2.2799999999999998</c:v>
                </c:pt>
                <c:pt idx="126">
                  <c:v>2.4700000000000002</c:v>
                </c:pt>
                <c:pt idx="129">
                  <c:v>1.78</c:v>
                </c:pt>
                <c:pt idx="132">
                  <c:v>1.84</c:v>
                </c:pt>
                <c:pt idx="135">
                  <c:v>3</c:v>
                </c:pt>
                <c:pt idx="138">
                  <c:v>2.71</c:v>
                </c:pt>
                <c:pt idx="141">
                  <c:v>4.84</c:v>
                </c:pt>
                <c:pt idx="144">
                  <c:v>4.42</c:v>
                </c:pt>
                <c:pt idx="147">
                  <c:v>2.37</c:v>
                </c:pt>
                <c:pt idx="150">
                  <c:v>3.83</c:v>
                </c:pt>
                <c:pt idx="153">
                  <c:v>2.13</c:v>
                </c:pt>
                <c:pt idx="156">
                  <c:v>1.45</c:v>
                </c:pt>
                <c:pt idx="159">
                  <c:v>3.45</c:v>
                </c:pt>
                <c:pt idx="162">
                  <c:v>2.48</c:v>
                </c:pt>
                <c:pt idx="165">
                  <c:v>2.29</c:v>
                </c:pt>
                <c:pt idx="168">
                  <c:v>2.34</c:v>
                </c:pt>
                <c:pt idx="171">
                  <c:v>3.01</c:v>
                </c:pt>
                <c:pt idx="174">
                  <c:v>3.15</c:v>
                </c:pt>
                <c:pt idx="177">
                  <c:v>1.93</c:v>
                </c:pt>
                <c:pt idx="180">
                  <c:v>2.19</c:v>
                </c:pt>
                <c:pt idx="183">
                  <c:v>3.16</c:v>
                </c:pt>
                <c:pt idx="186">
                  <c:v>3.31</c:v>
                </c:pt>
                <c:pt idx="189">
                  <c:v>2.31</c:v>
                </c:pt>
                <c:pt idx="192">
                  <c:v>2.06</c:v>
                </c:pt>
                <c:pt idx="195">
                  <c:v>3.04</c:v>
                </c:pt>
                <c:pt idx="198">
                  <c:v>3.05</c:v>
                </c:pt>
                <c:pt idx="201">
                  <c:v>2.3199999999999998</c:v>
                </c:pt>
                <c:pt idx="204">
                  <c:v>1.6</c:v>
                </c:pt>
                <c:pt idx="207">
                  <c:v>3.06</c:v>
                </c:pt>
                <c:pt idx="210">
                  <c:v>2.97</c:v>
                </c:pt>
                <c:pt idx="213">
                  <c:v>2.9</c:v>
                </c:pt>
                <c:pt idx="216">
                  <c:v>1.72</c:v>
                </c:pt>
                <c:pt idx="219">
                  <c:v>2.61</c:v>
                </c:pt>
                <c:pt idx="222">
                  <c:v>2.3199999999999998</c:v>
                </c:pt>
                <c:pt idx="225">
                  <c:v>1.73</c:v>
                </c:pt>
                <c:pt idx="228">
                  <c:v>1.25</c:v>
                </c:pt>
                <c:pt idx="231">
                  <c:v>2.33</c:v>
                </c:pt>
                <c:pt idx="234">
                  <c:v>2.36</c:v>
                </c:pt>
                <c:pt idx="237">
                  <c:v>1.47</c:v>
                </c:pt>
                <c:pt idx="240">
                  <c:v>1.63</c:v>
                </c:pt>
                <c:pt idx="243">
                  <c:v>2.79</c:v>
                </c:pt>
                <c:pt idx="246">
                  <c:v>2.21</c:v>
                </c:pt>
                <c:pt idx="249">
                  <c:v>2.13</c:v>
                </c:pt>
                <c:pt idx="252">
                  <c:v>1.42</c:v>
                </c:pt>
                <c:pt idx="255">
                  <c:v>2.5299999999999998</c:v>
                </c:pt>
                <c:pt idx="258">
                  <c:v>2.4</c:v>
                </c:pt>
                <c:pt idx="261">
                  <c:v>2.39</c:v>
                </c:pt>
                <c:pt idx="264">
                  <c:v>1.54</c:v>
                </c:pt>
                <c:pt idx="267">
                  <c:v>2.5</c:v>
                </c:pt>
                <c:pt idx="270">
                  <c:v>2.1800000000000002</c:v>
                </c:pt>
                <c:pt idx="273">
                  <c:v>2.57</c:v>
                </c:pt>
                <c:pt idx="276">
                  <c:v>2</c:v>
                </c:pt>
                <c:pt idx="279">
                  <c:v>3.31</c:v>
                </c:pt>
                <c:pt idx="282">
                  <c:v>2.27</c:v>
                </c:pt>
                <c:pt idx="285">
                  <c:v>2.0499999999999998</c:v>
                </c:pt>
                <c:pt idx="288">
                  <c:v>2.0699999999999998</c:v>
                </c:pt>
                <c:pt idx="291">
                  <c:v>2.73</c:v>
                </c:pt>
                <c:pt idx="294">
                  <c:v>2.84</c:v>
                </c:pt>
                <c:pt idx="297">
                  <c:v>2.37</c:v>
                </c:pt>
                <c:pt idx="300">
                  <c:v>2.0699999999999998</c:v>
                </c:pt>
                <c:pt idx="303">
                  <c:v>3.08</c:v>
                </c:pt>
                <c:pt idx="306">
                  <c:v>2.74</c:v>
                </c:pt>
                <c:pt idx="309">
                  <c:v>2.6</c:v>
                </c:pt>
                <c:pt idx="312">
                  <c:v>1.91</c:v>
                </c:pt>
                <c:pt idx="315">
                  <c:v>2.77</c:v>
                </c:pt>
                <c:pt idx="318">
                  <c:v>2.67</c:v>
                </c:pt>
                <c:pt idx="321">
                  <c:v>2.36</c:v>
                </c:pt>
                <c:pt idx="324">
                  <c:v>2.1</c:v>
                </c:pt>
                <c:pt idx="327">
                  <c:v>2.81</c:v>
                </c:pt>
                <c:pt idx="330">
                  <c:v>3.06</c:v>
                </c:pt>
                <c:pt idx="333">
                  <c:v>2.8</c:v>
                </c:pt>
                <c:pt idx="336">
                  <c:v>2.44</c:v>
                </c:pt>
                <c:pt idx="339">
                  <c:v>3.19</c:v>
                </c:pt>
                <c:pt idx="342">
                  <c:v>3.1</c:v>
                </c:pt>
                <c:pt idx="345">
                  <c:v>2.33</c:v>
                </c:pt>
                <c:pt idx="348">
                  <c:v>2.1</c:v>
                </c:pt>
                <c:pt idx="351">
                  <c:v>3.08</c:v>
                </c:pt>
                <c:pt idx="355">
                  <c:v>2.92</c:v>
                </c:pt>
                <c:pt idx="364">
                  <c:v>2.96</c:v>
                </c:pt>
                <c:pt idx="367">
                  <c:v>2.4300000000000002</c:v>
                </c:pt>
                <c:pt idx="370">
                  <c:v>2.06</c:v>
                </c:pt>
                <c:pt idx="373">
                  <c:v>1.49</c:v>
                </c:pt>
                <c:pt idx="376">
                  <c:v>2.2200000000000002</c:v>
                </c:pt>
                <c:pt idx="379">
                  <c:v>3.24</c:v>
                </c:pt>
                <c:pt idx="382">
                  <c:v>1.81</c:v>
                </c:pt>
                <c:pt idx="385">
                  <c:v>1.78</c:v>
                </c:pt>
                <c:pt idx="388">
                  <c:v>2.14</c:v>
                </c:pt>
                <c:pt idx="391">
                  <c:v>2.36</c:v>
                </c:pt>
                <c:pt idx="394">
                  <c:v>2.27</c:v>
                </c:pt>
                <c:pt idx="397">
                  <c:v>1.95</c:v>
                </c:pt>
                <c:pt idx="400">
                  <c:v>2.87</c:v>
                </c:pt>
                <c:pt idx="403">
                  <c:v>2.3199999999999998</c:v>
                </c:pt>
                <c:pt idx="406">
                  <c:v>2.71</c:v>
                </c:pt>
                <c:pt idx="409">
                  <c:v>1.9</c:v>
                </c:pt>
                <c:pt idx="412">
                  <c:v>2.59</c:v>
                </c:pt>
                <c:pt idx="415">
                  <c:v>2.4</c:v>
                </c:pt>
                <c:pt idx="418">
                  <c:v>2.74</c:v>
                </c:pt>
                <c:pt idx="421">
                  <c:v>1.49</c:v>
                </c:pt>
                <c:pt idx="424">
                  <c:v>3.29</c:v>
                </c:pt>
                <c:pt idx="427">
                  <c:v>2.5</c:v>
                </c:pt>
                <c:pt idx="430">
                  <c:v>2.4300000000000002</c:v>
                </c:pt>
                <c:pt idx="433">
                  <c:v>1.98</c:v>
                </c:pt>
                <c:pt idx="436">
                  <c:v>2.71</c:v>
                </c:pt>
                <c:pt idx="439">
                  <c:v>2.97</c:v>
                </c:pt>
                <c:pt idx="453">
                  <c:v>1.04</c:v>
                </c:pt>
              </c:numCache>
            </c:numRef>
          </c:xVal>
          <c:yVal>
            <c:numRef>
              <c:f>浮遊塵!$AB$235:$AB$722</c:f>
              <c:numCache>
                <c:formatCode>0.0</c:formatCode>
                <c:ptCount val="488"/>
                <c:pt idx="0">
                  <c:v>165.4</c:v>
                </c:pt>
                <c:pt idx="1">
                  <c:v>158.19999999999999</c:v>
                </c:pt>
                <c:pt idx="2">
                  <c:v>160.30000000000001</c:v>
                </c:pt>
                <c:pt idx="3">
                  <c:v>129.19999999999999</c:v>
                </c:pt>
                <c:pt idx="4">
                  <c:v>176.7</c:v>
                </c:pt>
                <c:pt idx="5">
                  <c:v>176</c:v>
                </c:pt>
                <c:pt idx="6">
                  <c:v>147.4</c:v>
                </c:pt>
                <c:pt idx="7">
                  <c:v>99.4</c:v>
                </c:pt>
                <c:pt idx="8">
                  <c:v>149</c:v>
                </c:pt>
                <c:pt idx="9">
                  <c:v>114.4</c:v>
                </c:pt>
                <c:pt idx="10">
                  <c:v>158.19999999999999</c:v>
                </c:pt>
                <c:pt idx="11">
                  <c:v>152</c:v>
                </c:pt>
                <c:pt idx="12">
                  <c:v>125.2</c:v>
                </c:pt>
                <c:pt idx="13">
                  <c:v>112</c:v>
                </c:pt>
                <c:pt idx="14">
                  <c:v>142.9</c:v>
                </c:pt>
                <c:pt idx="15">
                  <c:v>102.5</c:v>
                </c:pt>
                <c:pt idx="16">
                  <c:v>69.900000000000006</c:v>
                </c:pt>
                <c:pt idx="17">
                  <c:v>87.7</c:v>
                </c:pt>
                <c:pt idx="18">
                  <c:v>94.9</c:v>
                </c:pt>
                <c:pt idx="19">
                  <c:v>113.8</c:v>
                </c:pt>
                <c:pt idx="20">
                  <c:v>115.1</c:v>
                </c:pt>
                <c:pt idx="21">
                  <c:v>104.6</c:v>
                </c:pt>
                <c:pt idx="22">
                  <c:v>107.1</c:v>
                </c:pt>
                <c:pt idx="23">
                  <c:v>67.099999999999994</c:v>
                </c:pt>
                <c:pt idx="24">
                  <c:v>58.2</c:v>
                </c:pt>
                <c:pt idx="25">
                  <c:v>33.5</c:v>
                </c:pt>
                <c:pt idx="26">
                  <c:v>47.4</c:v>
                </c:pt>
                <c:pt idx="27">
                  <c:v>77.3</c:v>
                </c:pt>
                <c:pt idx="28">
                  <c:v>99</c:v>
                </c:pt>
                <c:pt idx="29">
                  <c:v>105.6</c:v>
                </c:pt>
                <c:pt idx="30">
                  <c:v>84.2</c:v>
                </c:pt>
                <c:pt idx="31">
                  <c:v>93.6</c:v>
                </c:pt>
                <c:pt idx="32">
                  <c:v>57.8</c:v>
                </c:pt>
                <c:pt idx="33">
                  <c:v>59</c:v>
                </c:pt>
                <c:pt idx="34">
                  <c:v>33</c:v>
                </c:pt>
                <c:pt idx="35">
                  <c:v>22.5</c:v>
                </c:pt>
                <c:pt idx="36">
                  <c:v>8.6</c:v>
                </c:pt>
                <c:pt idx="37">
                  <c:v>20.8</c:v>
                </c:pt>
                <c:pt idx="38">
                  <c:v>22</c:v>
                </c:pt>
                <c:pt idx="39">
                  <c:v>17.5</c:v>
                </c:pt>
                <c:pt idx="40">
                  <c:v>18.899999999999999</c:v>
                </c:pt>
                <c:pt idx="41">
                  <c:v>13.3</c:v>
                </c:pt>
                <c:pt idx="42">
                  <c:v>22.7</c:v>
                </c:pt>
                <c:pt idx="43">
                  <c:v>31.1</c:v>
                </c:pt>
                <c:pt idx="44">
                  <c:v>27.2</c:v>
                </c:pt>
                <c:pt idx="45">
                  <c:v>32.9</c:v>
                </c:pt>
                <c:pt idx="46">
                  <c:v>13.2</c:v>
                </c:pt>
                <c:pt idx="47">
                  <c:v>4.2</c:v>
                </c:pt>
                <c:pt idx="48">
                  <c:v>23.8</c:v>
                </c:pt>
                <c:pt idx="49">
                  <c:v>17.3</c:v>
                </c:pt>
                <c:pt idx="50">
                  <c:v>12.5</c:v>
                </c:pt>
                <c:pt idx="51">
                  <c:v>1.7</c:v>
                </c:pt>
                <c:pt idx="52">
                  <c:v>19.2</c:v>
                </c:pt>
                <c:pt idx="53">
                  <c:v>13.2</c:v>
                </c:pt>
                <c:pt idx="55">
                  <c:v>16.399999999999999</c:v>
                </c:pt>
                <c:pt idx="56">
                  <c:v>11.9</c:v>
                </c:pt>
                <c:pt idx="57">
                  <c:v>0.9</c:v>
                </c:pt>
                <c:pt idx="58">
                  <c:v>10.5</c:v>
                </c:pt>
                <c:pt idx="59">
                  <c:v>6.2</c:v>
                </c:pt>
                <c:pt idx="60">
                  <c:v>3.5</c:v>
                </c:pt>
                <c:pt idx="61">
                  <c:v>29</c:v>
                </c:pt>
                <c:pt idx="62">
                  <c:v>11.2</c:v>
                </c:pt>
                <c:pt idx="63">
                  <c:v>4.2</c:v>
                </c:pt>
                <c:pt idx="64">
                  <c:v>6.2</c:v>
                </c:pt>
                <c:pt idx="65">
                  <c:v>2.2999999999999998</c:v>
                </c:pt>
                <c:pt idx="66">
                  <c:v>11</c:v>
                </c:pt>
                <c:pt idx="67">
                  <c:v>31.9</c:v>
                </c:pt>
                <c:pt idx="68">
                  <c:v>27.3</c:v>
                </c:pt>
                <c:pt idx="69">
                  <c:v>14.9</c:v>
                </c:pt>
                <c:pt idx="70">
                  <c:v>35.4</c:v>
                </c:pt>
                <c:pt idx="71">
                  <c:v>34</c:v>
                </c:pt>
                <c:pt idx="72">
                  <c:v>30.5</c:v>
                </c:pt>
                <c:pt idx="73">
                  <c:v>50.7</c:v>
                </c:pt>
                <c:pt idx="74">
                  <c:v>43</c:v>
                </c:pt>
                <c:pt idx="75">
                  <c:v>25.3</c:v>
                </c:pt>
                <c:pt idx="76">
                  <c:v>48.2</c:v>
                </c:pt>
                <c:pt idx="77">
                  <c:v>33.4</c:v>
                </c:pt>
                <c:pt idx="78">
                  <c:v>57.9</c:v>
                </c:pt>
                <c:pt idx="79">
                  <c:v>81.400000000000006</c:v>
                </c:pt>
                <c:pt idx="80">
                  <c:v>58.2</c:v>
                </c:pt>
                <c:pt idx="81">
                  <c:v>94.8</c:v>
                </c:pt>
                <c:pt idx="82">
                  <c:v>107.6</c:v>
                </c:pt>
                <c:pt idx="83">
                  <c:v>110.5</c:v>
                </c:pt>
                <c:pt idx="84">
                  <c:v>119.2</c:v>
                </c:pt>
                <c:pt idx="85">
                  <c:v>114.9</c:v>
                </c:pt>
                <c:pt idx="86">
                  <c:v>109.7</c:v>
                </c:pt>
                <c:pt idx="87">
                  <c:v>168.4</c:v>
                </c:pt>
                <c:pt idx="88">
                  <c:v>141.80000000000001</c:v>
                </c:pt>
                <c:pt idx="89">
                  <c:v>161.9</c:v>
                </c:pt>
                <c:pt idx="90">
                  <c:v>164.6</c:v>
                </c:pt>
                <c:pt idx="91">
                  <c:v>193.1</c:v>
                </c:pt>
                <c:pt idx="92">
                  <c:v>171.1</c:v>
                </c:pt>
                <c:pt idx="93">
                  <c:v>107.7</c:v>
                </c:pt>
                <c:pt idx="94">
                  <c:v>182.6</c:v>
                </c:pt>
                <c:pt idx="95">
                  <c:v>195.3</c:v>
                </c:pt>
                <c:pt idx="96">
                  <c:v>200.9</c:v>
                </c:pt>
                <c:pt idx="97">
                  <c:v>165.5</c:v>
                </c:pt>
                <c:pt idx="98">
                  <c:v>158.30000000000001</c:v>
                </c:pt>
                <c:pt idx="99">
                  <c:v>160.4</c:v>
                </c:pt>
                <c:pt idx="100">
                  <c:v>163.69999999999999</c:v>
                </c:pt>
                <c:pt idx="101">
                  <c:v>128.1</c:v>
                </c:pt>
                <c:pt idx="102">
                  <c:v>154.69999999999999</c:v>
                </c:pt>
                <c:pt idx="103">
                  <c:v>156.30000000000001</c:v>
                </c:pt>
                <c:pt idx="104">
                  <c:v>149.9</c:v>
                </c:pt>
                <c:pt idx="105">
                  <c:v>124.2</c:v>
                </c:pt>
                <c:pt idx="106">
                  <c:v>153</c:v>
                </c:pt>
                <c:pt idx="107">
                  <c:v>213.9</c:v>
                </c:pt>
                <c:pt idx="108">
                  <c:v>133.4</c:v>
                </c:pt>
                <c:pt idx="109">
                  <c:v>199.6</c:v>
                </c:pt>
                <c:pt idx="110">
                  <c:v>162.1</c:v>
                </c:pt>
                <c:pt idx="111">
                  <c:v>146.30000000000001</c:v>
                </c:pt>
                <c:pt idx="112">
                  <c:v>163</c:v>
                </c:pt>
                <c:pt idx="113">
                  <c:v>202.3</c:v>
                </c:pt>
                <c:pt idx="114">
                  <c:v>157.30000000000001</c:v>
                </c:pt>
                <c:pt idx="115">
                  <c:v>172.8</c:v>
                </c:pt>
                <c:pt idx="116">
                  <c:v>142.9</c:v>
                </c:pt>
                <c:pt idx="117">
                  <c:v>203</c:v>
                </c:pt>
                <c:pt idx="118">
                  <c:v>208.2</c:v>
                </c:pt>
                <c:pt idx="119">
                  <c:v>221</c:v>
                </c:pt>
                <c:pt idx="120">
                  <c:v>157.5</c:v>
                </c:pt>
                <c:pt idx="121">
                  <c:v>166</c:v>
                </c:pt>
                <c:pt idx="122">
                  <c:v>130.1</c:v>
                </c:pt>
                <c:pt idx="123">
                  <c:v>158.69999999999999</c:v>
                </c:pt>
                <c:pt idx="124">
                  <c:v>131.6</c:v>
                </c:pt>
                <c:pt idx="125">
                  <c:v>173.4</c:v>
                </c:pt>
                <c:pt idx="126">
                  <c:v>113.2</c:v>
                </c:pt>
                <c:pt idx="127">
                  <c:v>109</c:v>
                </c:pt>
                <c:pt idx="128">
                  <c:v>69.2</c:v>
                </c:pt>
                <c:pt idx="129">
                  <c:v>64.5</c:v>
                </c:pt>
                <c:pt idx="130">
                  <c:v>81.8</c:v>
                </c:pt>
                <c:pt idx="131">
                  <c:v>67.5</c:v>
                </c:pt>
                <c:pt idx="132">
                  <c:v>76.8</c:v>
                </c:pt>
                <c:pt idx="133">
                  <c:v>119.7</c:v>
                </c:pt>
                <c:pt idx="134">
                  <c:v>92.4</c:v>
                </c:pt>
                <c:pt idx="135">
                  <c:v>88.4</c:v>
                </c:pt>
                <c:pt idx="136">
                  <c:v>53.3</c:v>
                </c:pt>
                <c:pt idx="137">
                  <c:v>84.3</c:v>
                </c:pt>
                <c:pt idx="138">
                  <c:v>77.3</c:v>
                </c:pt>
                <c:pt idx="139">
                  <c:v>61.8</c:v>
                </c:pt>
                <c:pt idx="140">
                  <c:v>58.2</c:v>
                </c:pt>
                <c:pt idx="141">
                  <c:v>44.4</c:v>
                </c:pt>
                <c:pt idx="142">
                  <c:v>63.7</c:v>
                </c:pt>
                <c:pt idx="143">
                  <c:v>48.5</c:v>
                </c:pt>
                <c:pt idx="144">
                  <c:v>25.4</c:v>
                </c:pt>
                <c:pt idx="145">
                  <c:v>48.6</c:v>
                </c:pt>
                <c:pt idx="146">
                  <c:v>31.7</c:v>
                </c:pt>
                <c:pt idx="147">
                  <c:v>46.2</c:v>
                </c:pt>
                <c:pt idx="148">
                  <c:v>60.9</c:v>
                </c:pt>
                <c:pt idx="149">
                  <c:v>36.9</c:v>
                </c:pt>
                <c:pt idx="150">
                  <c:v>31.1</c:v>
                </c:pt>
                <c:pt idx="151">
                  <c:v>16.100000000000001</c:v>
                </c:pt>
                <c:pt idx="152">
                  <c:v>16.899999999999999</c:v>
                </c:pt>
                <c:pt idx="153">
                  <c:v>24.8</c:v>
                </c:pt>
                <c:pt idx="154">
                  <c:v>33.299999999999997</c:v>
                </c:pt>
                <c:pt idx="155">
                  <c:v>24.4</c:v>
                </c:pt>
                <c:pt idx="156">
                  <c:v>34.4</c:v>
                </c:pt>
                <c:pt idx="157">
                  <c:v>46.2</c:v>
                </c:pt>
                <c:pt idx="158">
                  <c:v>18.3</c:v>
                </c:pt>
                <c:pt idx="159">
                  <c:v>21.8</c:v>
                </c:pt>
                <c:pt idx="160">
                  <c:v>23.9</c:v>
                </c:pt>
                <c:pt idx="161">
                  <c:v>30.8</c:v>
                </c:pt>
                <c:pt idx="162">
                  <c:v>30.4</c:v>
                </c:pt>
                <c:pt idx="163">
                  <c:v>17.5</c:v>
                </c:pt>
                <c:pt idx="164">
                  <c:v>12.9</c:v>
                </c:pt>
                <c:pt idx="165">
                  <c:v>10.9</c:v>
                </c:pt>
                <c:pt idx="166">
                  <c:v>12</c:v>
                </c:pt>
                <c:pt idx="167">
                  <c:v>12.7</c:v>
                </c:pt>
                <c:pt idx="168">
                  <c:v>11</c:v>
                </c:pt>
                <c:pt idx="169">
                  <c:v>19.8</c:v>
                </c:pt>
                <c:pt idx="170">
                  <c:v>8.3000000000000007</c:v>
                </c:pt>
                <c:pt idx="171">
                  <c:v>7.5</c:v>
                </c:pt>
                <c:pt idx="172">
                  <c:v>10</c:v>
                </c:pt>
                <c:pt idx="173">
                  <c:v>4</c:v>
                </c:pt>
                <c:pt idx="174">
                  <c:v>6.8</c:v>
                </c:pt>
                <c:pt idx="175">
                  <c:v>3.8</c:v>
                </c:pt>
                <c:pt idx="176">
                  <c:v>4.3</c:v>
                </c:pt>
                <c:pt idx="177">
                  <c:v>9.4</c:v>
                </c:pt>
                <c:pt idx="178">
                  <c:v>6.3</c:v>
                </c:pt>
                <c:pt idx="179">
                  <c:v>13.4</c:v>
                </c:pt>
                <c:pt idx="180">
                  <c:v>3</c:v>
                </c:pt>
                <c:pt idx="181">
                  <c:v>1</c:v>
                </c:pt>
                <c:pt idx="182">
                  <c:v>19.7</c:v>
                </c:pt>
                <c:pt idx="183">
                  <c:v>10.199999999999999</c:v>
                </c:pt>
                <c:pt idx="184">
                  <c:v>4.4000000000000004</c:v>
                </c:pt>
                <c:pt idx="185">
                  <c:v>7.2</c:v>
                </c:pt>
                <c:pt idx="186">
                  <c:v>6.2</c:v>
                </c:pt>
                <c:pt idx="187">
                  <c:v>14.5</c:v>
                </c:pt>
                <c:pt idx="188">
                  <c:v>15.5</c:v>
                </c:pt>
                <c:pt idx="189">
                  <c:v>12.5</c:v>
                </c:pt>
                <c:pt idx="190">
                  <c:v>8.1</c:v>
                </c:pt>
                <c:pt idx="191">
                  <c:v>21.2</c:v>
                </c:pt>
                <c:pt idx="192">
                  <c:v>37.9</c:v>
                </c:pt>
                <c:pt idx="193">
                  <c:v>21.1</c:v>
                </c:pt>
                <c:pt idx="194">
                  <c:v>34.9</c:v>
                </c:pt>
                <c:pt idx="195">
                  <c:v>35.6</c:v>
                </c:pt>
                <c:pt idx="196">
                  <c:v>31.2</c:v>
                </c:pt>
                <c:pt idx="197">
                  <c:v>30.2</c:v>
                </c:pt>
                <c:pt idx="198">
                  <c:v>51.1</c:v>
                </c:pt>
                <c:pt idx="199">
                  <c:v>59.4</c:v>
                </c:pt>
                <c:pt idx="200">
                  <c:v>45.3</c:v>
                </c:pt>
                <c:pt idx="201">
                  <c:v>63.8</c:v>
                </c:pt>
                <c:pt idx="202">
                  <c:v>82.4</c:v>
                </c:pt>
                <c:pt idx="203">
                  <c:v>93.5</c:v>
                </c:pt>
                <c:pt idx="204">
                  <c:v>92.1</c:v>
                </c:pt>
                <c:pt idx="205">
                  <c:v>54.2</c:v>
                </c:pt>
                <c:pt idx="206">
                  <c:v>73</c:v>
                </c:pt>
                <c:pt idx="207">
                  <c:v>76.7</c:v>
                </c:pt>
                <c:pt idx="208">
                  <c:v>53.5</c:v>
                </c:pt>
                <c:pt idx="209">
                  <c:v>71.3</c:v>
                </c:pt>
                <c:pt idx="210">
                  <c:v>73.599999999999994</c:v>
                </c:pt>
                <c:pt idx="211">
                  <c:v>70.8</c:v>
                </c:pt>
                <c:pt idx="212">
                  <c:v>108.4</c:v>
                </c:pt>
                <c:pt idx="213">
                  <c:v>135.4</c:v>
                </c:pt>
                <c:pt idx="214">
                  <c:v>111</c:v>
                </c:pt>
                <c:pt idx="215">
                  <c:v>76.3</c:v>
                </c:pt>
                <c:pt idx="216">
                  <c:v>74.900000000000006</c:v>
                </c:pt>
                <c:pt idx="217">
                  <c:v>115.9</c:v>
                </c:pt>
                <c:pt idx="218">
                  <c:v>126.3</c:v>
                </c:pt>
                <c:pt idx="219">
                  <c:v>79.400000000000006</c:v>
                </c:pt>
                <c:pt idx="220">
                  <c:v>83.1</c:v>
                </c:pt>
                <c:pt idx="221">
                  <c:v>117.08</c:v>
                </c:pt>
                <c:pt idx="222">
                  <c:v>124.89</c:v>
                </c:pt>
                <c:pt idx="223">
                  <c:v>113.56</c:v>
                </c:pt>
                <c:pt idx="224">
                  <c:v>90.24</c:v>
                </c:pt>
                <c:pt idx="225">
                  <c:v>107.45</c:v>
                </c:pt>
                <c:pt idx="226">
                  <c:v>167</c:v>
                </c:pt>
                <c:pt idx="227">
                  <c:v>124.55</c:v>
                </c:pt>
                <c:pt idx="228">
                  <c:v>108.17</c:v>
                </c:pt>
                <c:pt idx="231">
                  <c:v>71.400000000000006</c:v>
                </c:pt>
                <c:pt idx="232">
                  <c:v>87.47</c:v>
                </c:pt>
                <c:pt idx="233">
                  <c:v>80.28</c:v>
                </c:pt>
                <c:pt idx="234">
                  <c:v>74.88</c:v>
                </c:pt>
                <c:pt idx="235">
                  <c:v>107.44</c:v>
                </c:pt>
                <c:pt idx="236">
                  <c:v>82.29</c:v>
                </c:pt>
                <c:pt idx="237">
                  <c:v>89.4</c:v>
                </c:pt>
                <c:pt idx="238">
                  <c:v>87.82</c:v>
                </c:pt>
                <c:pt idx="239">
                  <c:v>108.33</c:v>
                </c:pt>
                <c:pt idx="240">
                  <c:v>150.85</c:v>
                </c:pt>
                <c:pt idx="241">
                  <c:v>134.06</c:v>
                </c:pt>
                <c:pt idx="242">
                  <c:v>106.3</c:v>
                </c:pt>
                <c:pt idx="243">
                  <c:v>125.14</c:v>
                </c:pt>
                <c:pt idx="244">
                  <c:v>118.46</c:v>
                </c:pt>
                <c:pt idx="245">
                  <c:v>104.52</c:v>
                </c:pt>
                <c:pt idx="246">
                  <c:v>84.45</c:v>
                </c:pt>
                <c:pt idx="247">
                  <c:v>123.06</c:v>
                </c:pt>
                <c:pt idx="248">
                  <c:v>136.1</c:v>
                </c:pt>
                <c:pt idx="249">
                  <c:v>125.85</c:v>
                </c:pt>
                <c:pt idx="250">
                  <c:v>97.48</c:v>
                </c:pt>
                <c:pt idx="251">
                  <c:v>105.83</c:v>
                </c:pt>
                <c:pt idx="252">
                  <c:v>147.77000000000001</c:v>
                </c:pt>
                <c:pt idx="253">
                  <c:v>106.86</c:v>
                </c:pt>
                <c:pt idx="254">
                  <c:v>93.17</c:v>
                </c:pt>
                <c:pt idx="255">
                  <c:v>76.2</c:v>
                </c:pt>
                <c:pt idx="256">
                  <c:v>89.76</c:v>
                </c:pt>
                <c:pt idx="257">
                  <c:v>51.78</c:v>
                </c:pt>
                <c:pt idx="258">
                  <c:v>72.900000000000006</c:v>
                </c:pt>
                <c:pt idx="259">
                  <c:v>61.57</c:v>
                </c:pt>
                <c:pt idx="260">
                  <c:v>68.45</c:v>
                </c:pt>
                <c:pt idx="261">
                  <c:v>71.2</c:v>
                </c:pt>
                <c:pt idx="262">
                  <c:v>60.75</c:v>
                </c:pt>
                <c:pt idx="263">
                  <c:v>76.290000000000006</c:v>
                </c:pt>
                <c:pt idx="264">
                  <c:v>54.18</c:v>
                </c:pt>
                <c:pt idx="265">
                  <c:v>73.58</c:v>
                </c:pt>
                <c:pt idx="266">
                  <c:v>45.18</c:v>
                </c:pt>
                <c:pt idx="267">
                  <c:v>54.33</c:v>
                </c:pt>
                <c:pt idx="268">
                  <c:v>35.65</c:v>
                </c:pt>
                <c:pt idx="269">
                  <c:v>49.88</c:v>
                </c:pt>
                <c:pt idx="270">
                  <c:v>45.89</c:v>
                </c:pt>
                <c:pt idx="271">
                  <c:v>38.380000000000003</c:v>
                </c:pt>
                <c:pt idx="272">
                  <c:v>45.79</c:v>
                </c:pt>
                <c:pt idx="273">
                  <c:v>49.73</c:v>
                </c:pt>
                <c:pt idx="274">
                  <c:v>60.08</c:v>
                </c:pt>
                <c:pt idx="275">
                  <c:v>52</c:v>
                </c:pt>
                <c:pt idx="276">
                  <c:v>41.25</c:v>
                </c:pt>
                <c:pt idx="277">
                  <c:v>67.64</c:v>
                </c:pt>
                <c:pt idx="278">
                  <c:v>48.29</c:v>
                </c:pt>
                <c:pt idx="279">
                  <c:v>23.27</c:v>
                </c:pt>
                <c:pt idx="280">
                  <c:v>37.380000000000003</c:v>
                </c:pt>
                <c:pt idx="281">
                  <c:v>33.33</c:v>
                </c:pt>
                <c:pt idx="282">
                  <c:v>27.35</c:v>
                </c:pt>
                <c:pt idx="283">
                  <c:v>28.38</c:v>
                </c:pt>
                <c:pt idx="284">
                  <c:v>36.21</c:v>
                </c:pt>
                <c:pt idx="285">
                  <c:v>32.25</c:v>
                </c:pt>
                <c:pt idx="286">
                  <c:v>35.92</c:v>
                </c:pt>
                <c:pt idx="287">
                  <c:v>40.71</c:v>
                </c:pt>
                <c:pt idx="288">
                  <c:v>30.11</c:v>
                </c:pt>
                <c:pt idx="289">
                  <c:v>4.46</c:v>
                </c:pt>
                <c:pt idx="290">
                  <c:v>21.29</c:v>
                </c:pt>
                <c:pt idx="291">
                  <c:v>44.71</c:v>
                </c:pt>
                <c:pt idx="292">
                  <c:v>16.77</c:v>
                </c:pt>
                <c:pt idx="293">
                  <c:v>3.5</c:v>
                </c:pt>
                <c:pt idx="294">
                  <c:v>13.8</c:v>
                </c:pt>
                <c:pt idx="295">
                  <c:v>31.12</c:v>
                </c:pt>
                <c:pt idx="296">
                  <c:v>42.92</c:v>
                </c:pt>
                <c:pt idx="297">
                  <c:v>17.38</c:v>
                </c:pt>
                <c:pt idx="298">
                  <c:v>14.29</c:v>
                </c:pt>
                <c:pt idx="299">
                  <c:v>14.53</c:v>
                </c:pt>
                <c:pt idx="300">
                  <c:v>8.14</c:v>
                </c:pt>
                <c:pt idx="302">
                  <c:v>19.670000000000002</c:v>
                </c:pt>
                <c:pt idx="303">
                  <c:v>13.69</c:v>
                </c:pt>
                <c:pt idx="304">
                  <c:v>23.23</c:v>
                </c:pt>
                <c:pt idx="305">
                  <c:v>15.24</c:v>
                </c:pt>
                <c:pt idx="306">
                  <c:v>5.82</c:v>
                </c:pt>
                <c:pt idx="307">
                  <c:v>4.59</c:v>
                </c:pt>
                <c:pt idx="308">
                  <c:v>14.05</c:v>
                </c:pt>
                <c:pt idx="309">
                  <c:v>16.5</c:v>
                </c:pt>
                <c:pt idx="310">
                  <c:v>5.63</c:v>
                </c:pt>
                <c:pt idx="311">
                  <c:v>7.5</c:v>
                </c:pt>
                <c:pt idx="312">
                  <c:v>2.6</c:v>
                </c:pt>
                <c:pt idx="313">
                  <c:v>1.42</c:v>
                </c:pt>
                <c:pt idx="314">
                  <c:v>2.25</c:v>
                </c:pt>
                <c:pt idx="315">
                  <c:v>13.27</c:v>
                </c:pt>
                <c:pt idx="316">
                  <c:v>5.36</c:v>
                </c:pt>
                <c:pt idx="317">
                  <c:v>1.65</c:v>
                </c:pt>
                <c:pt idx="318">
                  <c:v>11.29</c:v>
                </c:pt>
                <c:pt idx="319">
                  <c:v>4.3499999999999996</c:v>
                </c:pt>
                <c:pt idx="320">
                  <c:v>4.07</c:v>
                </c:pt>
                <c:pt idx="321">
                  <c:v>4.93</c:v>
                </c:pt>
                <c:pt idx="322">
                  <c:v>0.92</c:v>
                </c:pt>
                <c:pt idx="323">
                  <c:v>0</c:v>
                </c:pt>
                <c:pt idx="324">
                  <c:v>0.93</c:v>
                </c:pt>
                <c:pt idx="325">
                  <c:v>5.19</c:v>
                </c:pt>
                <c:pt idx="326">
                  <c:v>5.24</c:v>
                </c:pt>
                <c:pt idx="327">
                  <c:v>0.96</c:v>
                </c:pt>
                <c:pt idx="328">
                  <c:v>2.5299999999999998</c:v>
                </c:pt>
                <c:pt idx="329">
                  <c:v>0.61</c:v>
                </c:pt>
                <c:pt idx="330">
                  <c:v>1.1399999999999999</c:v>
                </c:pt>
                <c:pt idx="331">
                  <c:v>1.04</c:v>
                </c:pt>
                <c:pt idx="332">
                  <c:v>3.13</c:v>
                </c:pt>
                <c:pt idx="333">
                  <c:v>4.83</c:v>
                </c:pt>
                <c:pt idx="334">
                  <c:v>1.4</c:v>
                </c:pt>
                <c:pt idx="335">
                  <c:v>0</c:v>
                </c:pt>
                <c:pt idx="336">
                  <c:v>6.93</c:v>
                </c:pt>
                <c:pt idx="337">
                  <c:v>4.78</c:v>
                </c:pt>
                <c:pt idx="338">
                  <c:v>4.6900000000000004</c:v>
                </c:pt>
                <c:pt idx="339">
                  <c:v>13.73</c:v>
                </c:pt>
                <c:pt idx="340">
                  <c:v>15.07</c:v>
                </c:pt>
                <c:pt idx="341">
                  <c:v>21.93</c:v>
                </c:pt>
                <c:pt idx="342">
                  <c:v>19.78</c:v>
                </c:pt>
                <c:pt idx="343">
                  <c:v>8.4700000000000006</c:v>
                </c:pt>
                <c:pt idx="344">
                  <c:v>12.71</c:v>
                </c:pt>
                <c:pt idx="345">
                  <c:v>18.89</c:v>
                </c:pt>
                <c:pt idx="346">
                  <c:v>18.190000000000001</c:v>
                </c:pt>
                <c:pt idx="347">
                  <c:v>26.61</c:v>
                </c:pt>
                <c:pt idx="348">
                  <c:v>33.81</c:v>
                </c:pt>
                <c:pt idx="349">
                  <c:v>22.76</c:v>
                </c:pt>
                <c:pt idx="350">
                  <c:v>31.18</c:v>
                </c:pt>
                <c:pt idx="351">
                  <c:v>21.04</c:v>
                </c:pt>
                <c:pt idx="352">
                  <c:v>25.76</c:v>
                </c:pt>
                <c:pt idx="353">
                  <c:v>35.29</c:v>
                </c:pt>
                <c:pt idx="355">
                  <c:v>62.71</c:v>
                </c:pt>
                <c:pt idx="356">
                  <c:v>60</c:v>
                </c:pt>
                <c:pt idx="357">
                  <c:v>50.57</c:v>
                </c:pt>
                <c:pt idx="358">
                  <c:v>51.75</c:v>
                </c:pt>
                <c:pt idx="359">
                  <c:v>51.58</c:v>
                </c:pt>
                <c:pt idx="360">
                  <c:v>51.55</c:v>
                </c:pt>
                <c:pt idx="361">
                  <c:v>91.33</c:v>
                </c:pt>
                <c:pt idx="362">
                  <c:v>96.32</c:v>
                </c:pt>
                <c:pt idx="363">
                  <c:v>8.84</c:v>
                </c:pt>
                <c:pt idx="364">
                  <c:v>84.22</c:v>
                </c:pt>
                <c:pt idx="365">
                  <c:v>70.569999999999993</c:v>
                </c:pt>
                <c:pt idx="366">
                  <c:v>44.73</c:v>
                </c:pt>
                <c:pt idx="367">
                  <c:v>65.42</c:v>
                </c:pt>
                <c:pt idx="368">
                  <c:v>51.95</c:v>
                </c:pt>
                <c:pt idx="369">
                  <c:v>79.7</c:v>
                </c:pt>
                <c:pt idx="370">
                  <c:v>77.47</c:v>
                </c:pt>
                <c:pt idx="371">
                  <c:v>75.2</c:v>
                </c:pt>
                <c:pt idx="372">
                  <c:v>79.099999999999994</c:v>
                </c:pt>
                <c:pt idx="373">
                  <c:v>76.209999999999994</c:v>
                </c:pt>
                <c:pt idx="374">
                  <c:v>64.58</c:v>
                </c:pt>
                <c:pt idx="375">
                  <c:v>72.25</c:v>
                </c:pt>
                <c:pt idx="376">
                  <c:v>43.7</c:v>
                </c:pt>
                <c:pt idx="377">
                  <c:v>76.540000000000006</c:v>
                </c:pt>
                <c:pt idx="378">
                  <c:v>46.36</c:v>
                </c:pt>
                <c:pt idx="379">
                  <c:v>60.92</c:v>
                </c:pt>
                <c:pt idx="380">
                  <c:v>91.4</c:v>
                </c:pt>
                <c:pt idx="381">
                  <c:v>98.81</c:v>
                </c:pt>
                <c:pt idx="382">
                  <c:v>60.94</c:v>
                </c:pt>
                <c:pt idx="383">
                  <c:v>63.9</c:v>
                </c:pt>
                <c:pt idx="384">
                  <c:v>75.400000000000006</c:v>
                </c:pt>
                <c:pt idx="385">
                  <c:v>53.5</c:v>
                </c:pt>
                <c:pt idx="386">
                  <c:v>102.17</c:v>
                </c:pt>
                <c:pt idx="387">
                  <c:v>97.26</c:v>
                </c:pt>
                <c:pt idx="388">
                  <c:v>104.55</c:v>
                </c:pt>
                <c:pt idx="389">
                  <c:v>98.32</c:v>
                </c:pt>
                <c:pt idx="390">
                  <c:v>111.3</c:v>
                </c:pt>
                <c:pt idx="391">
                  <c:v>109.5</c:v>
                </c:pt>
                <c:pt idx="392">
                  <c:v>93.08</c:v>
                </c:pt>
                <c:pt idx="393">
                  <c:v>99.83</c:v>
                </c:pt>
                <c:pt idx="394">
                  <c:v>79.209999999999994</c:v>
                </c:pt>
                <c:pt idx="395">
                  <c:v>74.2</c:v>
                </c:pt>
                <c:pt idx="396">
                  <c:v>92</c:v>
                </c:pt>
                <c:pt idx="397">
                  <c:v>99.67</c:v>
                </c:pt>
                <c:pt idx="398">
                  <c:v>73.45</c:v>
                </c:pt>
                <c:pt idx="399">
                  <c:v>89.11</c:v>
                </c:pt>
                <c:pt idx="400">
                  <c:v>90.36</c:v>
                </c:pt>
                <c:pt idx="401">
                  <c:v>80.33</c:v>
                </c:pt>
                <c:pt idx="402">
                  <c:v>55.9</c:v>
                </c:pt>
                <c:pt idx="403">
                  <c:v>60.5</c:v>
                </c:pt>
                <c:pt idx="404">
                  <c:v>67.53</c:v>
                </c:pt>
                <c:pt idx="405">
                  <c:v>70.17</c:v>
                </c:pt>
                <c:pt idx="406">
                  <c:v>56.38</c:v>
                </c:pt>
                <c:pt idx="407">
                  <c:v>47.83</c:v>
                </c:pt>
                <c:pt idx="408">
                  <c:v>48.26</c:v>
                </c:pt>
                <c:pt idx="409">
                  <c:v>58.14</c:v>
                </c:pt>
                <c:pt idx="410">
                  <c:v>48.62</c:v>
                </c:pt>
                <c:pt idx="411">
                  <c:v>51.22</c:v>
                </c:pt>
                <c:pt idx="412">
                  <c:v>42.92</c:v>
                </c:pt>
                <c:pt idx="413">
                  <c:v>44.48</c:v>
                </c:pt>
                <c:pt idx="414">
                  <c:v>51.67</c:v>
                </c:pt>
                <c:pt idx="415">
                  <c:v>36.729999999999997</c:v>
                </c:pt>
                <c:pt idx="416">
                  <c:v>32.6</c:v>
                </c:pt>
                <c:pt idx="417">
                  <c:v>46.05</c:v>
                </c:pt>
                <c:pt idx="418">
                  <c:v>19.600000000000001</c:v>
                </c:pt>
                <c:pt idx="419">
                  <c:v>24.94</c:v>
                </c:pt>
                <c:pt idx="420">
                  <c:v>42.05</c:v>
                </c:pt>
                <c:pt idx="421">
                  <c:v>34.71</c:v>
                </c:pt>
                <c:pt idx="422">
                  <c:v>23.06</c:v>
                </c:pt>
                <c:pt idx="423">
                  <c:v>18.11</c:v>
                </c:pt>
                <c:pt idx="424">
                  <c:v>12.08</c:v>
                </c:pt>
                <c:pt idx="425">
                  <c:v>20.100000000000001</c:v>
                </c:pt>
                <c:pt idx="426">
                  <c:v>17.04</c:v>
                </c:pt>
                <c:pt idx="427">
                  <c:v>12.48</c:v>
                </c:pt>
                <c:pt idx="428">
                  <c:v>24.33</c:v>
                </c:pt>
                <c:pt idx="429">
                  <c:v>18.18</c:v>
                </c:pt>
                <c:pt idx="430">
                  <c:v>16.63</c:v>
                </c:pt>
                <c:pt idx="431">
                  <c:v>14.67</c:v>
                </c:pt>
                <c:pt idx="432">
                  <c:v>27.05</c:v>
                </c:pt>
                <c:pt idx="433">
                  <c:v>38.32</c:v>
                </c:pt>
                <c:pt idx="434">
                  <c:v>16</c:v>
                </c:pt>
                <c:pt idx="435">
                  <c:v>5</c:v>
                </c:pt>
                <c:pt idx="436">
                  <c:v>6.67</c:v>
                </c:pt>
                <c:pt idx="437">
                  <c:v>3.41</c:v>
                </c:pt>
                <c:pt idx="438">
                  <c:v>9.67</c:v>
                </c:pt>
                <c:pt idx="439">
                  <c:v>0.48</c:v>
                </c:pt>
                <c:pt idx="440">
                  <c:v>5.26</c:v>
                </c:pt>
                <c:pt idx="441">
                  <c:v>7.39</c:v>
                </c:pt>
                <c:pt idx="442">
                  <c:v>9</c:v>
                </c:pt>
                <c:pt idx="443">
                  <c:v>0.5</c:v>
                </c:pt>
                <c:pt idx="444">
                  <c:v>8.1300000000000008</c:v>
                </c:pt>
                <c:pt idx="445">
                  <c:v>2.92</c:v>
                </c:pt>
                <c:pt idx="446">
                  <c:v>3.43</c:v>
                </c:pt>
                <c:pt idx="447">
                  <c:v>3.52</c:v>
                </c:pt>
                <c:pt idx="448">
                  <c:v>0</c:v>
                </c:pt>
              </c:numCache>
            </c:numRef>
          </c:yVal>
          <c:smooth val="0"/>
        </c:ser>
        <c:dLbls>
          <c:showLegendKey val="0"/>
          <c:showVal val="0"/>
          <c:showCatName val="0"/>
          <c:showSerName val="0"/>
          <c:showPercent val="0"/>
          <c:showBubbleSize val="0"/>
        </c:dLbls>
        <c:axId val="233896576"/>
        <c:axId val="233775872"/>
      </c:scatterChart>
      <c:valAx>
        <c:axId val="233896576"/>
        <c:scaling>
          <c:orientation val="minMax"/>
        </c:scaling>
        <c:delete val="0"/>
        <c:axPos val="b"/>
        <c:majorGridlines>
          <c:spPr>
            <a:ln w="3175">
              <a:pattFill prst="pct50">
                <a:fgClr>
                  <a:srgbClr val="000000"/>
                </a:fgClr>
                <a:bgClr>
                  <a:srgbClr val="FFFFFF"/>
                </a:bgClr>
              </a:pattFill>
              <a:prstDash val="solid"/>
            </a:ln>
          </c:spPr>
        </c:majorGridlines>
        <c:title>
          <c:tx>
            <c:rich>
              <a:bodyPr/>
              <a:lstStyle/>
              <a:p>
                <a:pPr>
                  <a:defRPr sz="1100" b="0" i="0" u="none" strike="noStrike" baseline="0">
                    <a:solidFill>
                      <a:srgbClr val="000000"/>
                    </a:solidFill>
                    <a:latin typeface="Meiryo UI"/>
                    <a:ea typeface="Meiryo UI"/>
                    <a:cs typeface="Meiryo UI"/>
                  </a:defRPr>
                </a:pPr>
                <a:r>
                  <a:rPr lang="en-US" altLang="ja-JP"/>
                  <a:t>Be-7</a:t>
                </a:r>
                <a:endParaRPr lang="ja-JP" altLang="en-US"/>
              </a:p>
            </c:rich>
          </c:tx>
          <c:layout>
            <c:manualLayout>
              <c:xMode val="edge"/>
              <c:yMode val="edge"/>
              <c:x val="0.46195502524093623"/>
              <c:y val="0.90554703397324343"/>
            </c:manualLayout>
          </c:layout>
          <c:overlay val="0"/>
          <c:spPr>
            <a:noFill/>
            <a:ln w="25400">
              <a:noFill/>
            </a:ln>
          </c:spPr>
        </c:title>
        <c:numFmt formatCode="0_);[Red]\(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3775872"/>
        <c:crosses val="autoZero"/>
        <c:crossBetween val="midCat"/>
      </c:valAx>
      <c:valAx>
        <c:axId val="233775872"/>
        <c:scaling>
          <c:orientation val="minMax"/>
        </c:scaling>
        <c:delete val="0"/>
        <c:axPos val="l"/>
        <c:majorGridlines>
          <c:spPr>
            <a:ln w="3175">
              <a:pattFill prst="pct50">
                <a:fgClr>
                  <a:srgbClr val="000000"/>
                </a:fgClr>
                <a:bgClr>
                  <a:srgbClr val="FFFFFF"/>
                </a:bgClr>
              </a:pattFill>
              <a:prstDash val="solid"/>
            </a:ln>
          </c:spPr>
        </c:majorGridlines>
        <c:numFmt formatCode="0_);[Red]\(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233896576"/>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oddHeader>&amp;A</c:oddHeader>
      <c:oddFooter>- &amp;P -</c:oddFooter>
    </c:headerFooter>
    <c:pageMargins b="1" l="0.75" r="0.75" t="1" header="0.51200000000000001" footer="0.51200000000000001"/>
    <c:pageSetup paperSize="9" orientation="landscape" horizontalDpi="360" verticalDpi="36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en-US" altLang="ja-JP" sz="1100" b="0" i="0" u="none" strike="noStrike" baseline="0">
                <a:solidFill>
                  <a:srgbClr val="000000"/>
                </a:solidFill>
                <a:latin typeface="Meiryo UI"/>
                <a:ea typeface="Meiryo UI"/>
              </a:rPr>
              <a:t>Be-7</a:t>
            </a:r>
            <a:r>
              <a:rPr lang="ja-JP" altLang="en-US" sz="1100" b="0" i="0" u="none" strike="noStrike" baseline="0">
                <a:solidFill>
                  <a:srgbClr val="000000"/>
                </a:solidFill>
                <a:latin typeface="Meiryo UI"/>
                <a:ea typeface="Meiryo UI"/>
              </a:rPr>
              <a:t>と黒点</a:t>
            </a:r>
          </a:p>
        </c:rich>
      </c:tx>
      <c:layout>
        <c:manualLayout>
          <c:xMode val="edge"/>
          <c:yMode val="edge"/>
          <c:x val="0.16049886621315193"/>
          <c:y val="1.4283669086818693E-2"/>
        </c:manualLayout>
      </c:layout>
      <c:overlay val="0"/>
      <c:spPr>
        <a:noFill/>
        <a:ln w="25400">
          <a:noFill/>
        </a:ln>
      </c:spPr>
    </c:title>
    <c:autoTitleDeleted val="0"/>
    <c:plotArea>
      <c:layout>
        <c:manualLayout>
          <c:layoutTarget val="inner"/>
          <c:xMode val="edge"/>
          <c:yMode val="edge"/>
          <c:x val="9.4801506359620966E-2"/>
          <c:y val="5.4054212574525425E-2"/>
          <c:w val="0.85321355723658865"/>
          <c:h val="0.82883125947605651"/>
        </c:manualLayout>
      </c:layout>
      <c:scatterChart>
        <c:scatterStyle val="lineMarker"/>
        <c:varyColors val="0"/>
        <c:ser>
          <c:idx val="0"/>
          <c:order val="0"/>
          <c:tx>
            <c:strRef>
              <c:f>浮遊塵!$AB$233</c:f>
              <c:strCache>
                <c:ptCount val="1"/>
                <c:pt idx="0">
                  <c:v>ウォルフ黒点数(国立天文台)</c:v>
                </c:pt>
              </c:strCache>
            </c:strRef>
          </c:tx>
          <c:spPr>
            <a:ln w="28575">
              <a:noFill/>
            </a:ln>
          </c:spPr>
          <c:marker>
            <c:symbol val="diamond"/>
            <c:size val="5"/>
            <c:spPr>
              <a:solidFill>
                <a:srgbClr val="000080"/>
              </a:solidFill>
              <a:ln>
                <a:solidFill>
                  <a:srgbClr val="000080"/>
                </a:solidFill>
                <a:prstDash val="solid"/>
              </a:ln>
            </c:spPr>
          </c:marker>
          <c:xVal>
            <c:numRef>
              <c:f>浮遊塵!$D$235:$D$722</c:f>
              <c:numCache>
                <c:formatCode>0.00_);[Red]\(0.00\)</c:formatCode>
                <c:ptCount val="488"/>
                <c:pt idx="0">
                  <c:v>3.333333333333333</c:v>
                </c:pt>
                <c:pt idx="1">
                  <c:v>2.9629629629629628</c:v>
                </c:pt>
                <c:pt idx="2">
                  <c:v>3.7037037037037037</c:v>
                </c:pt>
                <c:pt idx="3">
                  <c:v>2.8148148148148149</c:v>
                </c:pt>
                <c:pt idx="4">
                  <c:v>3.7037037037037037</c:v>
                </c:pt>
                <c:pt idx="5">
                  <c:v>4.8148148148148149</c:v>
                </c:pt>
                <c:pt idx="6">
                  <c:v>3.9629629629629632</c:v>
                </c:pt>
                <c:pt idx="7">
                  <c:v>3.7407407407407409</c:v>
                </c:pt>
                <c:pt idx="8">
                  <c:v>3.3703703703703702</c:v>
                </c:pt>
                <c:pt idx="9">
                  <c:v>2.4814814814814818</c:v>
                </c:pt>
                <c:pt idx="10">
                  <c:v>1.4814814814814814</c:v>
                </c:pt>
                <c:pt idx="11">
                  <c:v>3.3703703703703702</c:v>
                </c:pt>
                <c:pt idx="12">
                  <c:v>4.5925925925925926</c:v>
                </c:pt>
                <c:pt idx="13">
                  <c:v>3.3703703703703702</c:v>
                </c:pt>
                <c:pt idx="14">
                  <c:v>2.7407407407407405</c:v>
                </c:pt>
                <c:pt idx="15">
                  <c:v>3.2592592592592591</c:v>
                </c:pt>
                <c:pt idx="16">
                  <c:v>3.1111111111111112</c:v>
                </c:pt>
                <c:pt idx="17">
                  <c:v>3.7407407407407409</c:v>
                </c:pt>
                <c:pt idx="18">
                  <c:v>4.7777777777777777</c:v>
                </c:pt>
                <c:pt idx="19">
                  <c:v>3.5925925925925926</c:v>
                </c:pt>
                <c:pt idx="20">
                  <c:v>1.7037037037037035</c:v>
                </c:pt>
                <c:pt idx="21">
                  <c:v>1.4444444444444444</c:v>
                </c:pt>
                <c:pt idx="22">
                  <c:v>1.6666666666666665</c:v>
                </c:pt>
                <c:pt idx="23">
                  <c:v>2.6296296296296293</c:v>
                </c:pt>
                <c:pt idx="24">
                  <c:v>4</c:v>
                </c:pt>
                <c:pt idx="25">
                  <c:v>2.7777777777777777</c:v>
                </c:pt>
                <c:pt idx="26">
                  <c:v>2.8888888888888888</c:v>
                </c:pt>
                <c:pt idx="27">
                  <c:v>2.3333333333333335</c:v>
                </c:pt>
                <c:pt idx="28">
                  <c:v>2.1851851851851851</c:v>
                </c:pt>
                <c:pt idx="29">
                  <c:v>2.2962962962962963</c:v>
                </c:pt>
                <c:pt idx="30">
                  <c:v>2.074074074074074</c:v>
                </c:pt>
                <c:pt idx="31">
                  <c:v>1.8518518518518519</c:v>
                </c:pt>
                <c:pt idx="32">
                  <c:v>1.6296296296296295</c:v>
                </c:pt>
                <c:pt idx="33">
                  <c:v>0.81481481481481477</c:v>
                </c:pt>
                <c:pt idx="34">
                  <c:v>1.7407407407407409</c:v>
                </c:pt>
                <c:pt idx="35">
                  <c:v>2.518518518518519</c:v>
                </c:pt>
                <c:pt idx="36">
                  <c:v>2.925925925925926</c:v>
                </c:pt>
                <c:pt idx="37">
                  <c:v>2.3333333333333335</c:v>
                </c:pt>
                <c:pt idx="38">
                  <c:v>2.4444444444444442</c:v>
                </c:pt>
                <c:pt idx="39">
                  <c:v>3.1111111111111112</c:v>
                </c:pt>
                <c:pt idx="40">
                  <c:v>2.8148148148148149</c:v>
                </c:pt>
                <c:pt idx="41">
                  <c:v>2.592592592592593</c:v>
                </c:pt>
                <c:pt idx="42">
                  <c:v>2.7407407407407405</c:v>
                </c:pt>
                <c:pt idx="43">
                  <c:v>3.4444444444444446</c:v>
                </c:pt>
                <c:pt idx="44">
                  <c:v>2.3333333333333335</c:v>
                </c:pt>
                <c:pt idx="45">
                  <c:v>1.7407407407407409</c:v>
                </c:pt>
                <c:pt idx="46">
                  <c:v>2.2592592592592591</c:v>
                </c:pt>
                <c:pt idx="47">
                  <c:v>3.4814814814814818</c:v>
                </c:pt>
                <c:pt idx="48">
                  <c:v>4.1851851851851851</c:v>
                </c:pt>
                <c:pt idx="49">
                  <c:v>2.7777777777777777</c:v>
                </c:pt>
                <c:pt idx="50">
                  <c:v>2.2222222222222223</c:v>
                </c:pt>
                <c:pt idx="51">
                  <c:v>2.3333333333333335</c:v>
                </c:pt>
                <c:pt idx="52">
                  <c:v>3.2222222222222219</c:v>
                </c:pt>
                <c:pt idx="53">
                  <c:v>3.2962962962962963</c:v>
                </c:pt>
                <c:pt idx="55">
                  <c:v>3.5555555555555558</c:v>
                </c:pt>
                <c:pt idx="56">
                  <c:v>2.6666666666666665</c:v>
                </c:pt>
                <c:pt idx="57">
                  <c:v>3</c:v>
                </c:pt>
                <c:pt idx="58">
                  <c:v>0.77777777777777779</c:v>
                </c:pt>
                <c:pt idx="59">
                  <c:v>1.7407407407407409</c:v>
                </c:pt>
                <c:pt idx="60">
                  <c:v>3.1111111111111112</c:v>
                </c:pt>
                <c:pt idx="61">
                  <c:v>3.666666666666667</c:v>
                </c:pt>
                <c:pt idx="62">
                  <c:v>3.5185185185185186</c:v>
                </c:pt>
                <c:pt idx="63">
                  <c:v>3.4444444444444446</c:v>
                </c:pt>
                <c:pt idx="64">
                  <c:v>3</c:v>
                </c:pt>
                <c:pt idx="65">
                  <c:v>3.5555555555555558</c:v>
                </c:pt>
                <c:pt idx="66">
                  <c:v>3.2962962962962963</c:v>
                </c:pt>
                <c:pt idx="67">
                  <c:v>5.2592592592592586</c:v>
                </c:pt>
                <c:pt idx="68">
                  <c:v>4.3703703703703702</c:v>
                </c:pt>
                <c:pt idx="69">
                  <c:v>3.2222222222222219</c:v>
                </c:pt>
                <c:pt idx="70">
                  <c:v>1.8888888888888888</c:v>
                </c:pt>
                <c:pt idx="71">
                  <c:v>1.4814814814814814</c:v>
                </c:pt>
                <c:pt idx="72">
                  <c:v>2.7407407407407405</c:v>
                </c:pt>
                <c:pt idx="73">
                  <c:v>4.2222222222222223</c:v>
                </c:pt>
                <c:pt idx="75">
                  <c:v>2.5555555555555558</c:v>
                </c:pt>
                <c:pt idx="76">
                  <c:v>2.925925925925926</c:v>
                </c:pt>
                <c:pt idx="77">
                  <c:v>3.0370370370370372</c:v>
                </c:pt>
                <c:pt idx="78">
                  <c:v>3.5185185185185186</c:v>
                </c:pt>
                <c:pt idx="79">
                  <c:v>2.97</c:v>
                </c:pt>
                <c:pt idx="80">
                  <c:v>2.95</c:v>
                </c:pt>
                <c:pt idx="81">
                  <c:v>2.15</c:v>
                </c:pt>
                <c:pt idx="82">
                  <c:v>0.72</c:v>
                </c:pt>
                <c:pt idx="84">
                  <c:v>2.54</c:v>
                </c:pt>
                <c:pt idx="85">
                  <c:v>4.2</c:v>
                </c:pt>
                <c:pt idx="86">
                  <c:v>3.22</c:v>
                </c:pt>
                <c:pt idx="87">
                  <c:v>3.1</c:v>
                </c:pt>
                <c:pt idx="88">
                  <c:v>3.04</c:v>
                </c:pt>
                <c:pt idx="89">
                  <c:v>3.5</c:v>
                </c:pt>
                <c:pt idx="90">
                  <c:v>3.6</c:v>
                </c:pt>
                <c:pt idx="91">
                  <c:v>4.4000000000000004</c:v>
                </c:pt>
                <c:pt idx="92">
                  <c:v>3.9</c:v>
                </c:pt>
                <c:pt idx="93">
                  <c:v>2.82</c:v>
                </c:pt>
                <c:pt idx="94">
                  <c:v>1.84</c:v>
                </c:pt>
                <c:pt idx="95">
                  <c:v>2.46</c:v>
                </c:pt>
                <c:pt idx="96">
                  <c:v>2.93</c:v>
                </c:pt>
                <c:pt idx="97">
                  <c:v>4.3</c:v>
                </c:pt>
                <c:pt idx="98">
                  <c:v>4.0999999999999996</c:v>
                </c:pt>
                <c:pt idx="99">
                  <c:v>4.0999999999999996</c:v>
                </c:pt>
                <c:pt idx="100">
                  <c:v>3.06</c:v>
                </c:pt>
                <c:pt idx="101">
                  <c:v>2.7</c:v>
                </c:pt>
                <c:pt idx="102">
                  <c:v>4.7</c:v>
                </c:pt>
                <c:pt idx="103">
                  <c:v>3.5</c:v>
                </c:pt>
                <c:pt idx="104">
                  <c:v>2.9</c:v>
                </c:pt>
                <c:pt idx="105">
                  <c:v>1.1399999999999999</c:v>
                </c:pt>
                <c:pt idx="106">
                  <c:v>0.53</c:v>
                </c:pt>
                <c:pt idx="107">
                  <c:v>2.19</c:v>
                </c:pt>
                <c:pt idx="108">
                  <c:v>3</c:v>
                </c:pt>
                <c:pt idx="109">
                  <c:v>4.4000000000000004</c:v>
                </c:pt>
                <c:pt idx="110">
                  <c:v>4.0999999999999996</c:v>
                </c:pt>
                <c:pt idx="111">
                  <c:v>3.7</c:v>
                </c:pt>
                <c:pt idx="112">
                  <c:v>3.4</c:v>
                </c:pt>
                <c:pt idx="113">
                  <c:v>3.4</c:v>
                </c:pt>
                <c:pt idx="114">
                  <c:v>5.2</c:v>
                </c:pt>
                <c:pt idx="115">
                  <c:v>3</c:v>
                </c:pt>
                <c:pt idx="116">
                  <c:v>3.9</c:v>
                </c:pt>
                <c:pt idx="117">
                  <c:v>1.89</c:v>
                </c:pt>
                <c:pt idx="118">
                  <c:v>0.83</c:v>
                </c:pt>
                <c:pt idx="119">
                  <c:v>0.66</c:v>
                </c:pt>
                <c:pt idx="120">
                  <c:v>2.1</c:v>
                </c:pt>
                <c:pt idx="121">
                  <c:v>3.51</c:v>
                </c:pt>
                <c:pt idx="122">
                  <c:v>2.71</c:v>
                </c:pt>
                <c:pt idx="123">
                  <c:v>3.26</c:v>
                </c:pt>
                <c:pt idx="124">
                  <c:v>2.7480000000000002</c:v>
                </c:pt>
                <c:pt idx="125">
                  <c:v>2.9689999999999999</c:v>
                </c:pt>
                <c:pt idx="126">
                  <c:v>2.7909999999999999</c:v>
                </c:pt>
                <c:pt idx="127">
                  <c:v>3.3260000000000001</c:v>
                </c:pt>
                <c:pt idx="128">
                  <c:v>2.7720000000000002</c:v>
                </c:pt>
                <c:pt idx="129">
                  <c:v>1.6679999999999999</c:v>
                </c:pt>
                <c:pt idx="130">
                  <c:v>1.8440000000000001</c:v>
                </c:pt>
                <c:pt idx="131">
                  <c:v>1.1560000000000001</c:v>
                </c:pt>
                <c:pt idx="132">
                  <c:v>2.8539999999999996</c:v>
                </c:pt>
                <c:pt idx="133">
                  <c:v>3.3390000000000004</c:v>
                </c:pt>
                <c:pt idx="134">
                  <c:v>4.274</c:v>
                </c:pt>
                <c:pt idx="135">
                  <c:v>2.6459999999999999</c:v>
                </c:pt>
                <c:pt idx="136">
                  <c:v>3.14</c:v>
                </c:pt>
                <c:pt idx="137">
                  <c:v>3.7</c:v>
                </c:pt>
                <c:pt idx="138">
                  <c:v>5</c:v>
                </c:pt>
                <c:pt idx="139">
                  <c:v>4.2</c:v>
                </c:pt>
                <c:pt idx="140">
                  <c:v>2.9</c:v>
                </c:pt>
                <c:pt idx="141">
                  <c:v>1.9</c:v>
                </c:pt>
                <c:pt idx="142">
                  <c:v>2.2000000000000002</c:v>
                </c:pt>
                <c:pt idx="143">
                  <c:v>1.77</c:v>
                </c:pt>
                <c:pt idx="144">
                  <c:v>3.9</c:v>
                </c:pt>
                <c:pt idx="145">
                  <c:v>6.5</c:v>
                </c:pt>
                <c:pt idx="146">
                  <c:v>4.0999999999999996</c:v>
                </c:pt>
                <c:pt idx="147">
                  <c:v>3.4</c:v>
                </c:pt>
                <c:pt idx="148">
                  <c:v>3.5</c:v>
                </c:pt>
                <c:pt idx="149">
                  <c:v>4.0999999999999996</c:v>
                </c:pt>
                <c:pt idx="150">
                  <c:v>4.9000000000000004</c:v>
                </c:pt>
                <c:pt idx="151">
                  <c:v>5.3</c:v>
                </c:pt>
                <c:pt idx="152">
                  <c:v>4.7</c:v>
                </c:pt>
                <c:pt idx="153">
                  <c:v>1.7</c:v>
                </c:pt>
                <c:pt idx="154">
                  <c:v>2.1</c:v>
                </c:pt>
                <c:pt idx="155">
                  <c:v>2.7</c:v>
                </c:pt>
                <c:pt idx="156">
                  <c:v>4</c:v>
                </c:pt>
                <c:pt idx="157">
                  <c:v>5</c:v>
                </c:pt>
                <c:pt idx="158">
                  <c:v>7.2</c:v>
                </c:pt>
                <c:pt idx="159">
                  <c:v>4.3</c:v>
                </c:pt>
                <c:pt idx="160">
                  <c:v>4.0999999999999996</c:v>
                </c:pt>
                <c:pt idx="161">
                  <c:v>4.8</c:v>
                </c:pt>
                <c:pt idx="162">
                  <c:v>4.7</c:v>
                </c:pt>
                <c:pt idx="163">
                  <c:v>6.2</c:v>
                </c:pt>
                <c:pt idx="164">
                  <c:v>4.9000000000000004</c:v>
                </c:pt>
                <c:pt idx="165">
                  <c:v>3.5</c:v>
                </c:pt>
                <c:pt idx="166">
                  <c:v>2</c:v>
                </c:pt>
                <c:pt idx="167">
                  <c:v>2.8</c:v>
                </c:pt>
                <c:pt idx="168">
                  <c:v>5.2</c:v>
                </c:pt>
                <c:pt idx="169">
                  <c:v>5.7</c:v>
                </c:pt>
                <c:pt idx="170">
                  <c:v>5.2</c:v>
                </c:pt>
                <c:pt idx="171">
                  <c:v>4.5999999999999996</c:v>
                </c:pt>
                <c:pt idx="172">
                  <c:v>4.8</c:v>
                </c:pt>
                <c:pt idx="173">
                  <c:v>5.8</c:v>
                </c:pt>
                <c:pt idx="174">
                  <c:v>6.7</c:v>
                </c:pt>
                <c:pt idx="175">
                  <c:v>6.1</c:v>
                </c:pt>
                <c:pt idx="176">
                  <c:v>4.4000000000000004</c:v>
                </c:pt>
                <c:pt idx="177">
                  <c:v>1.8</c:v>
                </c:pt>
                <c:pt idx="178">
                  <c:v>1.5</c:v>
                </c:pt>
                <c:pt idx="179">
                  <c:v>3.4</c:v>
                </c:pt>
                <c:pt idx="180">
                  <c:v>5.0999999999999996</c:v>
                </c:pt>
                <c:pt idx="181">
                  <c:v>5.9</c:v>
                </c:pt>
                <c:pt idx="182">
                  <c:v>3.6</c:v>
                </c:pt>
                <c:pt idx="183">
                  <c:v>3.2</c:v>
                </c:pt>
                <c:pt idx="184">
                  <c:v>3.9</c:v>
                </c:pt>
                <c:pt idx="185">
                  <c:v>4.3</c:v>
                </c:pt>
                <c:pt idx="186">
                  <c:v>5.0999999999999996</c:v>
                </c:pt>
                <c:pt idx="187">
                  <c:v>4.4000000000000004</c:v>
                </c:pt>
                <c:pt idx="188">
                  <c:v>3.64</c:v>
                </c:pt>
                <c:pt idx="189">
                  <c:v>2</c:v>
                </c:pt>
                <c:pt idx="190">
                  <c:v>1.62</c:v>
                </c:pt>
                <c:pt idx="191">
                  <c:v>1.59</c:v>
                </c:pt>
                <c:pt idx="192">
                  <c:v>2.5099999999999998</c:v>
                </c:pt>
                <c:pt idx="193">
                  <c:v>2.2599999999999998</c:v>
                </c:pt>
                <c:pt idx="194">
                  <c:v>3.1</c:v>
                </c:pt>
                <c:pt idx="195">
                  <c:v>2.0499999999999998</c:v>
                </c:pt>
                <c:pt idx="196">
                  <c:v>2.4</c:v>
                </c:pt>
                <c:pt idx="197">
                  <c:v>4.8</c:v>
                </c:pt>
                <c:pt idx="198">
                  <c:v>4.5999999999999996</c:v>
                </c:pt>
                <c:pt idx="199">
                  <c:v>4.2</c:v>
                </c:pt>
                <c:pt idx="200">
                  <c:v>3.44</c:v>
                </c:pt>
                <c:pt idx="201">
                  <c:v>1.59</c:v>
                </c:pt>
                <c:pt idx="202">
                  <c:v>1.64</c:v>
                </c:pt>
                <c:pt idx="203">
                  <c:v>1.88</c:v>
                </c:pt>
                <c:pt idx="204">
                  <c:v>3.73</c:v>
                </c:pt>
                <c:pt idx="205">
                  <c:v>4.3</c:v>
                </c:pt>
                <c:pt idx="206">
                  <c:v>4.5</c:v>
                </c:pt>
                <c:pt idx="207">
                  <c:v>4.4000000000000004</c:v>
                </c:pt>
                <c:pt idx="208">
                  <c:v>2.02</c:v>
                </c:pt>
                <c:pt idx="209">
                  <c:v>4</c:v>
                </c:pt>
                <c:pt idx="210">
                  <c:v>5</c:v>
                </c:pt>
                <c:pt idx="211">
                  <c:v>4.9000000000000004</c:v>
                </c:pt>
                <c:pt idx="212">
                  <c:v>5.5</c:v>
                </c:pt>
                <c:pt idx="213">
                  <c:v>4.12</c:v>
                </c:pt>
                <c:pt idx="214">
                  <c:v>1.62</c:v>
                </c:pt>
                <c:pt idx="215">
                  <c:v>2.29</c:v>
                </c:pt>
                <c:pt idx="216">
                  <c:v>4.3</c:v>
                </c:pt>
                <c:pt idx="217">
                  <c:v>4.9000000000000004</c:v>
                </c:pt>
                <c:pt idx="218">
                  <c:v>4.3</c:v>
                </c:pt>
                <c:pt idx="219">
                  <c:v>3.32</c:v>
                </c:pt>
                <c:pt idx="220">
                  <c:v>3.01</c:v>
                </c:pt>
                <c:pt idx="221">
                  <c:v>3.2</c:v>
                </c:pt>
                <c:pt idx="222">
                  <c:v>3.73</c:v>
                </c:pt>
                <c:pt idx="223">
                  <c:v>3.4</c:v>
                </c:pt>
                <c:pt idx="224">
                  <c:v>2.25</c:v>
                </c:pt>
                <c:pt idx="225">
                  <c:v>2.8</c:v>
                </c:pt>
                <c:pt idx="226">
                  <c:v>2.2999999999999998</c:v>
                </c:pt>
                <c:pt idx="227">
                  <c:v>1.86</c:v>
                </c:pt>
                <c:pt idx="228">
                  <c:v>2.42</c:v>
                </c:pt>
                <c:pt idx="229">
                  <c:v>4.5999999999999996</c:v>
                </c:pt>
                <c:pt idx="230">
                  <c:v>3.88</c:v>
                </c:pt>
                <c:pt idx="231">
                  <c:v>2.7</c:v>
                </c:pt>
                <c:pt idx="232">
                  <c:v>2.4300000000000002</c:v>
                </c:pt>
                <c:pt idx="233">
                  <c:v>3.2</c:v>
                </c:pt>
                <c:pt idx="234">
                  <c:v>3.9</c:v>
                </c:pt>
                <c:pt idx="235">
                  <c:v>3.8</c:v>
                </c:pt>
                <c:pt idx="236">
                  <c:v>2.2599999999999998</c:v>
                </c:pt>
                <c:pt idx="237">
                  <c:v>1.68</c:v>
                </c:pt>
                <c:pt idx="238">
                  <c:v>1.3</c:v>
                </c:pt>
                <c:pt idx="239">
                  <c:v>1.82</c:v>
                </c:pt>
                <c:pt idx="240">
                  <c:v>2.36</c:v>
                </c:pt>
                <c:pt idx="241">
                  <c:v>2.8</c:v>
                </c:pt>
                <c:pt idx="242">
                  <c:v>2.6</c:v>
                </c:pt>
                <c:pt idx="243">
                  <c:v>2.3199999999999998</c:v>
                </c:pt>
                <c:pt idx="244">
                  <c:v>1.9</c:v>
                </c:pt>
                <c:pt idx="245">
                  <c:v>2.4900000000000002</c:v>
                </c:pt>
                <c:pt idx="246">
                  <c:v>2.95</c:v>
                </c:pt>
                <c:pt idx="247">
                  <c:v>3.17</c:v>
                </c:pt>
                <c:pt idx="248">
                  <c:v>2.06</c:v>
                </c:pt>
                <c:pt idx="249">
                  <c:v>1.18</c:v>
                </c:pt>
                <c:pt idx="250">
                  <c:v>0.89</c:v>
                </c:pt>
                <c:pt idx="251">
                  <c:v>0.81</c:v>
                </c:pt>
                <c:pt idx="252">
                  <c:v>1.62</c:v>
                </c:pt>
                <c:pt idx="253">
                  <c:v>1.8</c:v>
                </c:pt>
                <c:pt idx="254">
                  <c:v>1.3</c:v>
                </c:pt>
                <c:pt idx="255">
                  <c:v>3.8</c:v>
                </c:pt>
                <c:pt idx="256">
                  <c:v>2.83</c:v>
                </c:pt>
                <c:pt idx="257">
                  <c:v>3.3</c:v>
                </c:pt>
                <c:pt idx="258">
                  <c:v>4.5</c:v>
                </c:pt>
                <c:pt idx="259">
                  <c:v>3.64</c:v>
                </c:pt>
                <c:pt idx="260">
                  <c:v>4.5</c:v>
                </c:pt>
                <c:pt idx="261">
                  <c:v>2.89</c:v>
                </c:pt>
                <c:pt idx="262">
                  <c:v>1.0900000000000001</c:v>
                </c:pt>
                <c:pt idx="263">
                  <c:v>1.83</c:v>
                </c:pt>
                <c:pt idx="264">
                  <c:v>3.14</c:v>
                </c:pt>
                <c:pt idx="266">
                  <c:v>3.2</c:v>
                </c:pt>
                <c:pt idx="267">
                  <c:v>3.3</c:v>
                </c:pt>
                <c:pt idx="269">
                  <c:v>3.9</c:v>
                </c:pt>
                <c:pt idx="270">
                  <c:v>4.18</c:v>
                </c:pt>
                <c:pt idx="271">
                  <c:v>5.0999999999999996</c:v>
                </c:pt>
                <c:pt idx="272">
                  <c:v>3.4</c:v>
                </c:pt>
                <c:pt idx="273">
                  <c:v>3.42</c:v>
                </c:pt>
                <c:pt idx="274">
                  <c:v>1.9</c:v>
                </c:pt>
                <c:pt idx="275">
                  <c:v>3.28</c:v>
                </c:pt>
                <c:pt idx="276">
                  <c:v>3.96</c:v>
                </c:pt>
                <c:pt idx="277">
                  <c:v>4.2</c:v>
                </c:pt>
                <c:pt idx="278">
                  <c:v>4.8</c:v>
                </c:pt>
                <c:pt idx="279">
                  <c:v>4.2</c:v>
                </c:pt>
                <c:pt idx="280">
                  <c:v>3.2</c:v>
                </c:pt>
                <c:pt idx="281">
                  <c:v>3.7</c:v>
                </c:pt>
                <c:pt idx="282">
                  <c:v>4.7</c:v>
                </c:pt>
                <c:pt idx="283">
                  <c:v>4.4000000000000004</c:v>
                </c:pt>
                <c:pt idx="284">
                  <c:v>3.25</c:v>
                </c:pt>
                <c:pt idx="285">
                  <c:v>2.57</c:v>
                </c:pt>
                <c:pt idx="286">
                  <c:v>1.49</c:v>
                </c:pt>
                <c:pt idx="287">
                  <c:v>2.69</c:v>
                </c:pt>
                <c:pt idx="288">
                  <c:v>3.87</c:v>
                </c:pt>
                <c:pt idx="289">
                  <c:v>5.12</c:v>
                </c:pt>
                <c:pt idx="290">
                  <c:v>4.6500000000000004</c:v>
                </c:pt>
                <c:pt idx="291">
                  <c:v>3</c:v>
                </c:pt>
                <c:pt idx="292">
                  <c:v>4.43</c:v>
                </c:pt>
                <c:pt idx="293">
                  <c:v>4.0999999999999996</c:v>
                </c:pt>
                <c:pt idx="294">
                  <c:v>5.22</c:v>
                </c:pt>
                <c:pt idx="295">
                  <c:v>4.16</c:v>
                </c:pt>
                <c:pt idx="296">
                  <c:v>4.3499999999999996</c:v>
                </c:pt>
                <c:pt idx="297">
                  <c:v>3.04</c:v>
                </c:pt>
                <c:pt idx="298">
                  <c:v>2.1</c:v>
                </c:pt>
                <c:pt idx="299">
                  <c:v>2.64</c:v>
                </c:pt>
                <c:pt idx="300">
                  <c:v>3.72</c:v>
                </c:pt>
                <c:pt idx="301">
                  <c:v>4.97</c:v>
                </c:pt>
                <c:pt idx="302">
                  <c:v>4.8099999999999996</c:v>
                </c:pt>
                <c:pt idx="303">
                  <c:v>4.5199999999999996</c:v>
                </c:pt>
                <c:pt idx="304">
                  <c:v>3.61</c:v>
                </c:pt>
                <c:pt idx="305">
                  <c:v>5.0999999999999996</c:v>
                </c:pt>
                <c:pt idx="306">
                  <c:v>4.43</c:v>
                </c:pt>
                <c:pt idx="307">
                  <c:v>4.28</c:v>
                </c:pt>
                <c:pt idx="308">
                  <c:v>4.0599999999999996</c:v>
                </c:pt>
                <c:pt idx="309">
                  <c:v>4.5199999999999996</c:v>
                </c:pt>
                <c:pt idx="310">
                  <c:v>2.13</c:v>
                </c:pt>
                <c:pt idx="311">
                  <c:v>2.8</c:v>
                </c:pt>
                <c:pt idx="312">
                  <c:v>3.34</c:v>
                </c:pt>
                <c:pt idx="313">
                  <c:v>5</c:v>
                </c:pt>
                <c:pt idx="314">
                  <c:v>4.29</c:v>
                </c:pt>
                <c:pt idx="315">
                  <c:v>4.1399999999999997</c:v>
                </c:pt>
                <c:pt idx="316">
                  <c:v>3.8</c:v>
                </c:pt>
                <c:pt idx="317">
                  <c:v>4.16</c:v>
                </c:pt>
                <c:pt idx="318">
                  <c:v>3.73</c:v>
                </c:pt>
                <c:pt idx="319">
                  <c:v>5.7</c:v>
                </c:pt>
                <c:pt idx="320">
                  <c:v>4.7</c:v>
                </c:pt>
                <c:pt idx="321">
                  <c:v>2.36</c:v>
                </c:pt>
                <c:pt idx="322">
                  <c:v>2.61</c:v>
                </c:pt>
                <c:pt idx="323">
                  <c:v>2.29</c:v>
                </c:pt>
                <c:pt idx="324">
                  <c:v>3.52</c:v>
                </c:pt>
                <c:pt idx="325">
                  <c:v>4.8</c:v>
                </c:pt>
                <c:pt idx="326">
                  <c:v>4.37</c:v>
                </c:pt>
                <c:pt idx="327">
                  <c:v>3.87</c:v>
                </c:pt>
                <c:pt idx="328">
                  <c:v>3.55</c:v>
                </c:pt>
                <c:pt idx="329">
                  <c:v>5.5</c:v>
                </c:pt>
                <c:pt idx="330">
                  <c:v>5.2</c:v>
                </c:pt>
                <c:pt idx="331">
                  <c:v>5.2</c:v>
                </c:pt>
                <c:pt idx="332">
                  <c:v>6.8</c:v>
                </c:pt>
                <c:pt idx="333">
                  <c:v>2.84</c:v>
                </c:pt>
                <c:pt idx="334">
                  <c:v>2.82</c:v>
                </c:pt>
                <c:pt idx="335">
                  <c:v>2.6</c:v>
                </c:pt>
                <c:pt idx="336">
                  <c:v>5.7</c:v>
                </c:pt>
                <c:pt idx="337">
                  <c:v>5</c:v>
                </c:pt>
                <c:pt idx="338">
                  <c:v>5.4</c:v>
                </c:pt>
                <c:pt idx="339">
                  <c:v>4.5</c:v>
                </c:pt>
                <c:pt idx="340">
                  <c:v>3.33</c:v>
                </c:pt>
                <c:pt idx="341">
                  <c:v>5.0999999999999996</c:v>
                </c:pt>
                <c:pt idx="342">
                  <c:v>5</c:v>
                </c:pt>
                <c:pt idx="343">
                  <c:v>4.7300000000000004</c:v>
                </c:pt>
                <c:pt idx="344">
                  <c:v>2.77</c:v>
                </c:pt>
                <c:pt idx="345">
                  <c:v>3.65</c:v>
                </c:pt>
                <c:pt idx="346">
                  <c:v>1.88</c:v>
                </c:pt>
                <c:pt idx="347">
                  <c:v>2.72</c:v>
                </c:pt>
                <c:pt idx="348">
                  <c:v>4.2699999999999996</c:v>
                </c:pt>
                <c:pt idx="349">
                  <c:v>5</c:v>
                </c:pt>
                <c:pt idx="350">
                  <c:v>5.01</c:v>
                </c:pt>
                <c:pt idx="351">
                  <c:v>3.86</c:v>
                </c:pt>
                <c:pt idx="362">
                  <c:v>4.7</c:v>
                </c:pt>
                <c:pt idx="363">
                  <c:v>5.6</c:v>
                </c:pt>
                <c:pt idx="364">
                  <c:v>3.8</c:v>
                </c:pt>
                <c:pt idx="365">
                  <c:v>3</c:v>
                </c:pt>
                <c:pt idx="366">
                  <c:v>4.0999999999999996</c:v>
                </c:pt>
                <c:pt idx="368">
                  <c:v>4.0999999999999996</c:v>
                </c:pt>
                <c:pt idx="369">
                  <c:v>3.6</c:v>
                </c:pt>
                <c:pt idx="370">
                  <c:v>4.0999999999999996</c:v>
                </c:pt>
                <c:pt idx="371">
                  <c:v>1.3</c:v>
                </c:pt>
                <c:pt idx="372">
                  <c:v>1.2</c:v>
                </c:pt>
                <c:pt idx="373">
                  <c:v>1.6</c:v>
                </c:pt>
                <c:pt idx="374">
                  <c:v>2.4</c:v>
                </c:pt>
                <c:pt idx="375">
                  <c:v>2.5</c:v>
                </c:pt>
                <c:pt idx="376">
                  <c:v>3.9</c:v>
                </c:pt>
                <c:pt idx="377">
                  <c:v>2.2999999999999998</c:v>
                </c:pt>
                <c:pt idx="378">
                  <c:v>4.2</c:v>
                </c:pt>
                <c:pt idx="379">
                  <c:v>7.8</c:v>
                </c:pt>
                <c:pt idx="380">
                  <c:v>5.6</c:v>
                </c:pt>
                <c:pt idx="381">
                  <c:v>1.3</c:v>
                </c:pt>
                <c:pt idx="382">
                  <c:v>2.2000000000000002</c:v>
                </c:pt>
                <c:pt idx="383">
                  <c:v>2.2999999999999998</c:v>
                </c:pt>
                <c:pt idx="384">
                  <c:v>2.4</c:v>
                </c:pt>
                <c:pt idx="385">
                  <c:v>2.2999999999999998</c:v>
                </c:pt>
                <c:pt idx="386">
                  <c:v>4.5999999999999996</c:v>
                </c:pt>
                <c:pt idx="387">
                  <c:v>4.3</c:v>
                </c:pt>
                <c:pt idx="388">
                  <c:v>2.5</c:v>
                </c:pt>
                <c:pt idx="389">
                  <c:v>4</c:v>
                </c:pt>
                <c:pt idx="390">
                  <c:v>4.0999999999999996</c:v>
                </c:pt>
                <c:pt idx="391">
                  <c:v>4.4000000000000004</c:v>
                </c:pt>
                <c:pt idx="392">
                  <c:v>5.6</c:v>
                </c:pt>
                <c:pt idx="393">
                  <c:v>4.3</c:v>
                </c:pt>
                <c:pt idx="394">
                  <c:v>3.3</c:v>
                </c:pt>
                <c:pt idx="395">
                  <c:v>2.9</c:v>
                </c:pt>
                <c:pt idx="396">
                  <c:v>2</c:v>
                </c:pt>
                <c:pt idx="397">
                  <c:v>4</c:v>
                </c:pt>
                <c:pt idx="398">
                  <c:v>5</c:v>
                </c:pt>
                <c:pt idx="399">
                  <c:v>4</c:v>
                </c:pt>
                <c:pt idx="400">
                  <c:v>2.2000000000000002</c:v>
                </c:pt>
                <c:pt idx="401">
                  <c:v>2.6</c:v>
                </c:pt>
                <c:pt idx="402">
                  <c:v>3.6</c:v>
                </c:pt>
                <c:pt idx="404">
                  <c:v>3.9</c:v>
                </c:pt>
                <c:pt idx="405">
                  <c:v>4.9000000000000004</c:v>
                </c:pt>
                <c:pt idx="406">
                  <c:v>2.9</c:v>
                </c:pt>
                <c:pt idx="407">
                  <c:v>2</c:v>
                </c:pt>
                <c:pt idx="408">
                  <c:v>2.6</c:v>
                </c:pt>
                <c:pt idx="409">
                  <c:v>3.4</c:v>
                </c:pt>
                <c:pt idx="410">
                  <c:v>4.3</c:v>
                </c:pt>
                <c:pt idx="411">
                  <c:v>3.3</c:v>
                </c:pt>
                <c:pt idx="412">
                  <c:v>3.5</c:v>
                </c:pt>
                <c:pt idx="413">
                  <c:v>2.7</c:v>
                </c:pt>
                <c:pt idx="414">
                  <c:v>3.2</c:v>
                </c:pt>
                <c:pt idx="415">
                  <c:v>3.7</c:v>
                </c:pt>
                <c:pt idx="416">
                  <c:v>4.4000000000000004</c:v>
                </c:pt>
                <c:pt idx="417">
                  <c:v>4.3</c:v>
                </c:pt>
                <c:pt idx="418">
                  <c:v>2.4</c:v>
                </c:pt>
                <c:pt idx="419">
                  <c:v>1.4</c:v>
                </c:pt>
                <c:pt idx="420">
                  <c:v>1.84</c:v>
                </c:pt>
                <c:pt idx="421">
                  <c:v>2.8</c:v>
                </c:pt>
                <c:pt idx="422">
                  <c:v>5</c:v>
                </c:pt>
                <c:pt idx="423">
                  <c:v>4.4000000000000004</c:v>
                </c:pt>
                <c:pt idx="424">
                  <c:v>4.3</c:v>
                </c:pt>
                <c:pt idx="425">
                  <c:v>3.4</c:v>
                </c:pt>
                <c:pt idx="426">
                  <c:v>3.8</c:v>
                </c:pt>
                <c:pt idx="427">
                  <c:v>3.7</c:v>
                </c:pt>
                <c:pt idx="428">
                  <c:v>4.4000000000000004</c:v>
                </c:pt>
                <c:pt idx="429">
                  <c:v>3.6</c:v>
                </c:pt>
                <c:pt idx="430">
                  <c:v>2.8</c:v>
                </c:pt>
                <c:pt idx="431">
                  <c:v>2.4</c:v>
                </c:pt>
                <c:pt idx="432">
                  <c:v>2</c:v>
                </c:pt>
                <c:pt idx="433">
                  <c:v>4.5999999999999996</c:v>
                </c:pt>
                <c:pt idx="434">
                  <c:v>4.5999999999999996</c:v>
                </c:pt>
                <c:pt idx="435">
                  <c:v>4.3</c:v>
                </c:pt>
                <c:pt idx="436">
                  <c:v>2.7</c:v>
                </c:pt>
                <c:pt idx="437">
                  <c:v>3.1</c:v>
                </c:pt>
                <c:pt idx="438">
                  <c:v>3.9</c:v>
                </c:pt>
                <c:pt idx="439">
                  <c:v>5.8</c:v>
                </c:pt>
                <c:pt idx="453">
                  <c:v>0.53</c:v>
                </c:pt>
              </c:numCache>
            </c:numRef>
          </c:xVal>
          <c:yVal>
            <c:numRef>
              <c:f>浮遊塵!$AB$235:$AB$722</c:f>
              <c:numCache>
                <c:formatCode>0.0</c:formatCode>
                <c:ptCount val="488"/>
                <c:pt idx="0">
                  <c:v>165.4</c:v>
                </c:pt>
                <c:pt idx="1">
                  <c:v>158.19999999999999</c:v>
                </c:pt>
                <c:pt idx="2">
                  <c:v>160.30000000000001</c:v>
                </c:pt>
                <c:pt idx="3">
                  <c:v>129.19999999999999</c:v>
                </c:pt>
                <c:pt idx="4">
                  <c:v>176.7</c:v>
                </c:pt>
                <c:pt idx="5">
                  <c:v>176</c:v>
                </c:pt>
                <c:pt idx="6">
                  <c:v>147.4</c:v>
                </c:pt>
                <c:pt idx="7">
                  <c:v>99.4</c:v>
                </c:pt>
                <c:pt idx="8">
                  <c:v>149</c:v>
                </c:pt>
                <c:pt idx="9">
                  <c:v>114.4</c:v>
                </c:pt>
                <c:pt idx="10">
                  <c:v>158.19999999999999</c:v>
                </c:pt>
                <c:pt idx="11">
                  <c:v>152</c:v>
                </c:pt>
                <c:pt idx="12">
                  <c:v>125.2</c:v>
                </c:pt>
                <c:pt idx="13">
                  <c:v>112</c:v>
                </c:pt>
                <c:pt idx="14">
                  <c:v>142.9</c:v>
                </c:pt>
                <c:pt idx="15">
                  <c:v>102.5</c:v>
                </c:pt>
                <c:pt idx="16">
                  <c:v>69.900000000000006</c:v>
                </c:pt>
                <c:pt idx="17">
                  <c:v>87.7</c:v>
                </c:pt>
                <c:pt idx="18">
                  <c:v>94.9</c:v>
                </c:pt>
                <c:pt idx="19">
                  <c:v>113.8</c:v>
                </c:pt>
                <c:pt idx="20">
                  <c:v>115.1</c:v>
                </c:pt>
                <c:pt idx="21">
                  <c:v>104.6</c:v>
                </c:pt>
                <c:pt idx="22">
                  <c:v>107.1</c:v>
                </c:pt>
                <c:pt idx="23">
                  <c:v>67.099999999999994</c:v>
                </c:pt>
                <c:pt idx="24">
                  <c:v>58.2</c:v>
                </c:pt>
                <c:pt idx="25">
                  <c:v>33.5</c:v>
                </c:pt>
                <c:pt idx="26">
                  <c:v>47.4</c:v>
                </c:pt>
                <c:pt idx="27">
                  <c:v>77.3</c:v>
                </c:pt>
                <c:pt idx="28">
                  <c:v>99</c:v>
                </c:pt>
                <c:pt idx="29">
                  <c:v>105.6</c:v>
                </c:pt>
                <c:pt idx="30">
                  <c:v>84.2</c:v>
                </c:pt>
                <c:pt idx="31">
                  <c:v>93.6</c:v>
                </c:pt>
                <c:pt idx="32">
                  <c:v>57.8</c:v>
                </c:pt>
                <c:pt idx="33">
                  <c:v>59</c:v>
                </c:pt>
                <c:pt idx="34">
                  <c:v>33</c:v>
                </c:pt>
                <c:pt idx="35">
                  <c:v>22.5</c:v>
                </c:pt>
                <c:pt idx="36">
                  <c:v>8.6</c:v>
                </c:pt>
                <c:pt idx="37">
                  <c:v>20.8</c:v>
                </c:pt>
                <c:pt idx="38">
                  <c:v>22</c:v>
                </c:pt>
                <c:pt idx="39">
                  <c:v>17.5</c:v>
                </c:pt>
                <c:pt idx="40">
                  <c:v>18.899999999999999</c:v>
                </c:pt>
                <c:pt idx="41">
                  <c:v>13.3</c:v>
                </c:pt>
                <c:pt idx="42">
                  <c:v>22.7</c:v>
                </c:pt>
                <c:pt idx="43">
                  <c:v>31.1</c:v>
                </c:pt>
                <c:pt idx="44">
                  <c:v>27.2</c:v>
                </c:pt>
                <c:pt idx="45">
                  <c:v>32.9</c:v>
                </c:pt>
                <c:pt idx="46">
                  <c:v>13.2</c:v>
                </c:pt>
                <c:pt idx="47">
                  <c:v>4.2</c:v>
                </c:pt>
                <c:pt idx="48">
                  <c:v>23.8</c:v>
                </c:pt>
                <c:pt idx="49">
                  <c:v>17.3</c:v>
                </c:pt>
                <c:pt idx="50">
                  <c:v>12.5</c:v>
                </c:pt>
                <c:pt idx="51">
                  <c:v>1.7</c:v>
                </c:pt>
                <c:pt idx="52">
                  <c:v>19.2</c:v>
                </c:pt>
                <c:pt idx="53">
                  <c:v>13.2</c:v>
                </c:pt>
                <c:pt idx="55">
                  <c:v>16.399999999999999</c:v>
                </c:pt>
                <c:pt idx="56">
                  <c:v>11.9</c:v>
                </c:pt>
                <c:pt idx="57">
                  <c:v>0.9</c:v>
                </c:pt>
                <c:pt idx="58">
                  <c:v>10.5</c:v>
                </c:pt>
                <c:pt idx="59">
                  <c:v>6.2</c:v>
                </c:pt>
                <c:pt idx="60">
                  <c:v>3.5</c:v>
                </c:pt>
                <c:pt idx="61">
                  <c:v>29</c:v>
                </c:pt>
                <c:pt idx="62">
                  <c:v>11.2</c:v>
                </c:pt>
                <c:pt idx="63">
                  <c:v>4.2</c:v>
                </c:pt>
                <c:pt idx="64">
                  <c:v>6.2</c:v>
                </c:pt>
                <c:pt idx="65">
                  <c:v>2.2999999999999998</c:v>
                </c:pt>
                <c:pt idx="66">
                  <c:v>11</c:v>
                </c:pt>
                <c:pt idx="67">
                  <c:v>31.9</c:v>
                </c:pt>
                <c:pt idx="68">
                  <c:v>27.3</c:v>
                </c:pt>
                <c:pt idx="69">
                  <c:v>14.9</c:v>
                </c:pt>
                <c:pt idx="70">
                  <c:v>35.4</c:v>
                </c:pt>
                <c:pt idx="71">
                  <c:v>34</c:v>
                </c:pt>
                <c:pt idx="72">
                  <c:v>30.5</c:v>
                </c:pt>
                <c:pt idx="73">
                  <c:v>50.7</c:v>
                </c:pt>
                <c:pt idx="74">
                  <c:v>43</c:v>
                </c:pt>
                <c:pt idx="75">
                  <c:v>25.3</c:v>
                </c:pt>
                <c:pt idx="76">
                  <c:v>48.2</c:v>
                </c:pt>
                <c:pt idx="77">
                  <c:v>33.4</c:v>
                </c:pt>
                <c:pt idx="78">
                  <c:v>57.9</c:v>
                </c:pt>
                <c:pt idx="79">
                  <c:v>81.400000000000006</c:v>
                </c:pt>
                <c:pt idx="80">
                  <c:v>58.2</c:v>
                </c:pt>
                <c:pt idx="81">
                  <c:v>94.8</c:v>
                </c:pt>
                <c:pt idx="82">
                  <c:v>107.6</c:v>
                </c:pt>
                <c:pt idx="83">
                  <c:v>110.5</c:v>
                </c:pt>
                <c:pt idx="84">
                  <c:v>119.2</c:v>
                </c:pt>
                <c:pt idx="85">
                  <c:v>114.9</c:v>
                </c:pt>
                <c:pt idx="86">
                  <c:v>109.7</c:v>
                </c:pt>
                <c:pt idx="87">
                  <c:v>168.4</c:v>
                </c:pt>
                <c:pt idx="88">
                  <c:v>141.80000000000001</c:v>
                </c:pt>
                <c:pt idx="89">
                  <c:v>161.9</c:v>
                </c:pt>
                <c:pt idx="90">
                  <c:v>164.6</c:v>
                </c:pt>
                <c:pt idx="91">
                  <c:v>193.1</c:v>
                </c:pt>
                <c:pt idx="92">
                  <c:v>171.1</c:v>
                </c:pt>
                <c:pt idx="93">
                  <c:v>107.7</c:v>
                </c:pt>
                <c:pt idx="94">
                  <c:v>182.6</c:v>
                </c:pt>
                <c:pt idx="95">
                  <c:v>195.3</c:v>
                </c:pt>
                <c:pt idx="96">
                  <c:v>200.9</c:v>
                </c:pt>
                <c:pt idx="97">
                  <c:v>165.5</c:v>
                </c:pt>
                <c:pt idx="98">
                  <c:v>158.30000000000001</c:v>
                </c:pt>
                <c:pt idx="99">
                  <c:v>160.4</c:v>
                </c:pt>
                <c:pt idx="100">
                  <c:v>163.69999999999999</c:v>
                </c:pt>
                <c:pt idx="101">
                  <c:v>128.1</c:v>
                </c:pt>
                <c:pt idx="102">
                  <c:v>154.69999999999999</c:v>
                </c:pt>
                <c:pt idx="103">
                  <c:v>156.30000000000001</c:v>
                </c:pt>
                <c:pt idx="104">
                  <c:v>149.9</c:v>
                </c:pt>
                <c:pt idx="105">
                  <c:v>124.2</c:v>
                </c:pt>
                <c:pt idx="106">
                  <c:v>153</c:v>
                </c:pt>
                <c:pt idx="107">
                  <c:v>213.9</c:v>
                </c:pt>
                <c:pt idx="108">
                  <c:v>133.4</c:v>
                </c:pt>
                <c:pt idx="109">
                  <c:v>199.6</c:v>
                </c:pt>
                <c:pt idx="110">
                  <c:v>162.1</c:v>
                </c:pt>
                <c:pt idx="111">
                  <c:v>146.30000000000001</c:v>
                </c:pt>
                <c:pt idx="112">
                  <c:v>163</c:v>
                </c:pt>
                <c:pt idx="113">
                  <c:v>202.3</c:v>
                </c:pt>
                <c:pt idx="114">
                  <c:v>157.30000000000001</c:v>
                </c:pt>
                <c:pt idx="115">
                  <c:v>172.8</c:v>
                </c:pt>
                <c:pt idx="116">
                  <c:v>142.9</c:v>
                </c:pt>
                <c:pt idx="117">
                  <c:v>203</c:v>
                </c:pt>
                <c:pt idx="118">
                  <c:v>208.2</c:v>
                </c:pt>
                <c:pt idx="119">
                  <c:v>221</c:v>
                </c:pt>
                <c:pt idx="120">
                  <c:v>157.5</c:v>
                </c:pt>
                <c:pt idx="121">
                  <c:v>166</c:v>
                </c:pt>
                <c:pt idx="122">
                  <c:v>130.1</c:v>
                </c:pt>
                <c:pt idx="123">
                  <c:v>158.69999999999999</c:v>
                </c:pt>
                <c:pt idx="124">
                  <c:v>131.6</c:v>
                </c:pt>
                <c:pt idx="125">
                  <c:v>173.4</c:v>
                </c:pt>
                <c:pt idx="126">
                  <c:v>113.2</c:v>
                </c:pt>
                <c:pt idx="127">
                  <c:v>109</c:v>
                </c:pt>
                <c:pt idx="128">
                  <c:v>69.2</c:v>
                </c:pt>
                <c:pt idx="129">
                  <c:v>64.5</c:v>
                </c:pt>
                <c:pt idx="130">
                  <c:v>81.8</c:v>
                </c:pt>
                <c:pt idx="131">
                  <c:v>67.5</c:v>
                </c:pt>
                <c:pt idx="132">
                  <c:v>76.8</c:v>
                </c:pt>
                <c:pt idx="133">
                  <c:v>119.7</c:v>
                </c:pt>
                <c:pt idx="134">
                  <c:v>92.4</c:v>
                </c:pt>
                <c:pt idx="135">
                  <c:v>88.4</c:v>
                </c:pt>
                <c:pt idx="136">
                  <c:v>53.3</c:v>
                </c:pt>
                <c:pt idx="137">
                  <c:v>84.3</c:v>
                </c:pt>
                <c:pt idx="138">
                  <c:v>77.3</c:v>
                </c:pt>
                <c:pt idx="139">
                  <c:v>61.8</c:v>
                </c:pt>
                <c:pt idx="140">
                  <c:v>58.2</c:v>
                </c:pt>
                <c:pt idx="141">
                  <c:v>44.4</c:v>
                </c:pt>
                <c:pt idx="142">
                  <c:v>63.7</c:v>
                </c:pt>
                <c:pt idx="143">
                  <c:v>48.5</c:v>
                </c:pt>
                <c:pt idx="144">
                  <c:v>25.4</c:v>
                </c:pt>
                <c:pt idx="145">
                  <c:v>48.6</c:v>
                </c:pt>
                <c:pt idx="146">
                  <c:v>31.7</c:v>
                </c:pt>
                <c:pt idx="147">
                  <c:v>46.2</c:v>
                </c:pt>
                <c:pt idx="148">
                  <c:v>60.9</c:v>
                </c:pt>
                <c:pt idx="149">
                  <c:v>36.9</c:v>
                </c:pt>
                <c:pt idx="150">
                  <c:v>31.1</c:v>
                </c:pt>
                <c:pt idx="151">
                  <c:v>16.100000000000001</c:v>
                </c:pt>
                <c:pt idx="152">
                  <c:v>16.899999999999999</c:v>
                </c:pt>
                <c:pt idx="153">
                  <c:v>24.8</c:v>
                </c:pt>
                <c:pt idx="154">
                  <c:v>33.299999999999997</c:v>
                </c:pt>
                <c:pt idx="155">
                  <c:v>24.4</c:v>
                </c:pt>
                <c:pt idx="156">
                  <c:v>34.4</c:v>
                </c:pt>
                <c:pt idx="157">
                  <c:v>46.2</c:v>
                </c:pt>
                <c:pt idx="158">
                  <c:v>18.3</c:v>
                </c:pt>
                <c:pt idx="159">
                  <c:v>21.8</c:v>
                </c:pt>
                <c:pt idx="160">
                  <c:v>23.9</c:v>
                </c:pt>
                <c:pt idx="161">
                  <c:v>30.8</c:v>
                </c:pt>
                <c:pt idx="162">
                  <c:v>30.4</c:v>
                </c:pt>
                <c:pt idx="163">
                  <c:v>17.5</c:v>
                </c:pt>
                <c:pt idx="164">
                  <c:v>12.9</c:v>
                </c:pt>
                <c:pt idx="165">
                  <c:v>10.9</c:v>
                </c:pt>
                <c:pt idx="166">
                  <c:v>12</c:v>
                </c:pt>
                <c:pt idx="167">
                  <c:v>12.7</c:v>
                </c:pt>
                <c:pt idx="168">
                  <c:v>11</c:v>
                </c:pt>
                <c:pt idx="169">
                  <c:v>19.8</c:v>
                </c:pt>
                <c:pt idx="170">
                  <c:v>8.3000000000000007</c:v>
                </c:pt>
                <c:pt idx="171">
                  <c:v>7.5</c:v>
                </c:pt>
                <c:pt idx="172">
                  <c:v>10</c:v>
                </c:pt>
                <c:pt idx="173">
                  <c:v>4</c:v>
                </c:pt>
                <c:pt idx="174">
                  <c:v>6.8</c:v>
                </c:pt>
                <c:pt idx="175">
                  <c:v>3.8</c:v>
                </c:pt>
                <c:pt idx="176">
                  <c:v>4.3</c:v>
                </c:pt>
                <c:pt idx="177">
                  <c:v>9.4</c:v>
                </c:pt>
                <c:pt idx="178">
                  <c:v>6.3</c:v>
                </c:pt>
                <c:pt idx="179">
                  <c:v>13.4</c:v>
                </c:pt>
                <c:pt idx="180">
                  <c:v>3</c:v>
                </c:pt>
                <c:pt idx="181">
                  <c:v>1</c:v>
                </c:pt>
                <c:pt idx="182">
                  <c:v>19.7</c:v>
                </c:pt>
                <c:pt idx="183">
                  <c:v>10.199999999999999</c:v>
                </c:pt>
                <c:pt idx="184">
                  <c:v>4.4000000000000004</c:v>
                </c:pt>
                <c:pt idx="185">
                  <c:v>7.2</c:v>
                </c:pt>
                <c:pt idx="186">
                  <c:v>6.2</c:v>
                </c:pt>
                <c:pt idx="187">
                  <c:v>14.5</c:v>
                </c:pt>
                <c:pt idx="188">
                  <c:v>15.5</c:v>
                </c:pt>
                <c:pt idx="189">
                  <c:v>12.5</c:v>
                </c:pt>
                <c:pt idx="190">
                  <c:v>8.1</c:v>
                </c:pt>
                <c:pt idx="191">
                  <c:v>21.2</c:v>
                </c:pt>
                <c:pt idx="192">
                  <c:v>37.9</c:v>
                </c:pt>
                <c:pt idx="193">
                  <c:v>21.1</c:v>
                </c:pt>
                <c:pt idx="194">
                  <c:v>34.9</c:v>
                </c:pt>
                <c:pt idx="195">
                  <c:v>35.6</c:v>
                </c:pt>
                <c:pt idx="196">
                  <c:v>31.2</c:v>
                </c:pt>
                <c:pt idx="197">
                  <c:v>30.2</c:v>
                </c:pt>
                <c:pt idx="198">
                  <c:v>51.1</c:v>
                </c:pt>
                <c:pt idx="199">
                  <c:v>59.4</c:v>
                </c:pt>
                <c:pt idx="200">
                  <c:v>45.3</c:v>
                </c:pt>
                <c:pt idx="201">
                  <c:v>63.8</c:v>
                </c:pt>
                <c:pt idx="202">
                  <c:v>82.4</c:v>
                </c:pt>
                <c:pt idx="203">
                  <c:v>93.5</c:v>
                </c:pt>
                <c:pt idx="204">
                  <c:v>92.1</c:v>
                </c:pt>
                <c:pt idx="205">
                  <c:v>54.2</c:v>
                </c:pt>
                <c:pt idx="206">
                  <c:v>73</c:v>
                </c:pt>
                <c:pt idx="207">
                  <c:v>76.7</c:v>
                </c:pt>
                <c:pt idx="208">
                  <c:v>53.5</c:v>
                </c:pt>
                <c:pt idx="209">
                  <c:v>71.3</c:v>
                </c:pt>
                <c:pt idx="210">
                  <c:v>73.599999999999994</c:v>
                </c:pt>
                <c:pt idx="211">
                  <c:v>70.8</c:v>
                </c:pt>
                <c:pt idx="212">
                  <c:v>108.4</c:v>
                </c:pt>
                <c:pt idx="213">
                  <c:v>135.4</c:v>
                </c:pt>
                <c:pt idx="214">
                  <c:v>111</c:v>
                </c:pt>
                <c:pt idx="215">
                  <c:v>76.3</c:v>
                </c:pt>
                <c:pt idx="216">
                  <c:v>74.900000000000006</c:v>
                </c:pt>
                <c:pt idx="217">
                  <c:v>115.9</c:v>
                </c:pt>
                <c:pt idx="218">
                  <c:v>126.3</c:v>
                </c:pt>
                <c:pt idx="219">
                  <c:v>79.400000000000006</c:v>
                </c:pt>
                <c:pt idx="220">
                  <c:v>83.1</c:v>
                </c:pt>
                <c:pt idx="221">
                  <c:v>117.08</c:v>
                </c:pt>
                <c:pt idx="222">
                  <c:v>124.89</c:v>
                </c:pt>
                <c:pt idx="223">
                  <c:v>113.56</c:v>
                </c:pt>
                <c:pt idx="224">
                  <c:v>90.24</c:v>
                </c:pt>
                <c:pt idx="225">
                  <c:v>107.45</c:v>
                </c:pt>
                <c:pt idx="226">
                  <c:v>167</c:v>
                </c:pt>
                <c:pt idx="227">
                  <c:v>124.55</c:v>
                </c:pt>
                <c:pt idx="228">
                  <c:v>108.17</c:v>
                </c:pt>
                <c:pt idx="231">
                  <c:v>71.400000000000006</c:v>
                </c:pt>
                <c:pt idx="232">
                  <c:v>87.47</c:v>
                </c:pt>
                <c:pt idx="233">
                  <c:v>80.28</c:v>
                </c:pt>
                <c:pt idx="234">
                  <c:v>74.88</c:v>
                </c:pt>
                <c:pt idx="235">
                  <c:v>107.44</c:v>
                </c:pt>
                <c:pt idx="236">
                  <c:v>82.29</c:v>
                </c:pt>
                <c:pt idx="237">
                  <c:v>89.4</c:v>
                </c:pt>
                <c:pt idx="238">
                  <c:v>87.82</c:v>
                </c:pt>
                <c:pt idx="239">
                  <c:v>108.33</c:v>
                </c:pt>
                <c:pt idx="240">
                  <c:v>150.85</c:v>
                </c:pt>
                <c:pt idx="241">
                  <c:v>134.06</c:v>
                </c:pt>
                <c:pt idx="242">
                  <c:v>106.3</c:v>
                </c:pt>
                <c:pt idx="243">
                  <c:v>125.14</c:v>
                </c:pt>
                <c:pt idx="244">
                  <c:v>118.46</c:v>
                </c:pt>
                <c:pt idx="245">
                  <c:v>104.52</c:v>
                </c:pt>
                <c:pt idx="246">
                  <c:v>84.45</c:v>
                </c:pt>
                <c:pt idx="247">
                  <c:v>123.06</c:v>
                </c:pt>
                <c:pt idx="248">
                  <c:v>136.1</c:v>
                </c:pt>
                <c:pt idx="249">
                  <c:v>125.85</c:v>
                </c:pt>
                <c:pt idx="250">
                  <c:v>97.48</c:v>
                </c:pt>
                <c:pt idx="251">
                  <c:v>105.83</c:v>
                </c:pt>
                <c:pt idx="252">
                  <c:v>147.77000000000001</c:v>
                </c:pt>
                <c:pt idx="253">
                  <c:v>106.86</c:v>
                </c:pt>
                <c:pt idx="254">
                  <c:v>93.17</c:v>
                </c:pt>
                <c:pt idx="255">
                  <c:v>76.2</c:v>
                </c:pt>
                <c:pt idx="256">
                  <c:v>89.76</c:v>
                </c:pt>
                <c:pt idx="257">
                  <c:v>51.78</c:v>
                </c:pt>
                <c:pt idx="258">
                  <c:v>72.900000000000006</c:v>
                </c:pt>
                <c:pt idx="259">
                  <c:v>61.57</c:v>
                </c:pt>
                <c:pt idx="260">
                  <c:v>68.45</c:v>
                </c:pt>
                <c:pt idx="261">
                  <c:v>71.2</c:v>
                </c:pt>
                <c:pt idx="262">
                  <c:v>60.75</c:v>
                </c:pt>
                <c:pt idx="263">
                  <c:v>76.290000000000006</c:v>
                </c:pt>
                <c:pt idx="264">
                  <c:v>54.18</c:v>
                </c:pt>
                <c:pt idx="265">
                  <c:v>73.58</c:v>
                </c:pt>
                <c:pt idx="266">
                  <c:v>45.18</c:v>
                </c:pt>
                <c:pt idx="267">
                  <c:v>54.33</c:v>
                </c:pt>
                <c:pt idx="268">
                  <c:v>35.65</c:v>
                </c:pt>
                <c:pt idx="269">
                  <c:v>49.88</c:v>
                </c:pt>
                <c:pt idx="270">
                  <c:v>45.89</c:v>
                </c:pt>
                <c:pt idx="271">
                  <c:v>38.380000000000003</c:v>
                </c:pt>
                <c:pt idx="272">
                  <c:v>45.79</c:v>
                </c:pt>
                <c:pt idx="273">
                  <c:v>49.73</c:v>
                </c:pt>
                <c:pt idx="274">
                  <c:v>60.08</c:v>
                </c:pt>
                <c:pt idx="275">
                  <c:v>52</c:v>
                </c:pt>
                <c:pt idx="276">
                  <c:v>41.25</c:v>
                </c:pt>
                <c:pt idx="277">
                  <c:v>67.64</c:v>
                </c:pt>
                <c:pt idx="278">
                  <c:v>48.29</c:v>
                </c:pt>
                <c:pt idx="279">
                  <c:v>23.27</c:v>
                </c:pt>
                <c:pt idx="280">
                  <c:v>37.380000000000003</c:v>
                </c:pt>
                <c:pt idx="281">
                  <c:v>33.33</c:v>
                </c:pt>
                <c:pt idx="282">
                  <c:v>27.35</c:v>
                </c:pt>
                <c:pt idx="283">
                  <c:v>28.38</c:v>
                </c:pt>
                <c:pt idx="284">
                  <c:v>36.21</c:v>
                </c:pt>
                <c:pt idx="285">
                  <c:v>32.25</c:v>
                </c:pt>
                <c:pt idx="286">
                  <c:v>35.92</c:v>
                </c:pt>
                <c:pt idx="287">
                  <c:v>40.71</c:v>
                </c:pt>
                <c:pt idx="288">
                  <c:v>30.11</c:v>
                </c:pt>
                <c:pt idx="289">
                  <c:v>4.46</c:v>
                </c:pt>
                <c:pt idx="290">
                  <c:v>21.29</c:v>
                </c:pt>
                <c:pt idx="291">
                  <c:v>44.71</c:v>
                </c:pt>
                <c:pt idx="292">
                  <c:v>16.77</c:v>
                </c:pt>
                <c:pt idx="293">
                  <c:v>3.5</c:v>
                </c:pt>
                <c:pt idx="294">
                  <c:v>13.8</c:v>
                </c:pt>
                <c:pt idx="295">
                  <c:v>31.12</c:v>
                </c:pt>
                <c:pt idx="296">
                  <c:v>42.92</c:v>
                </c:pt>
                <c:pt idx="297">
                  <c:v>17.38</c:v>
                </c:pt>
                <c:pt idx="298">
                  <c:v>14.29</c:v>
                </c:pt>
                <c:pt idx="299">
                  <c:v>14.53</c:v>
                </c:pt>
                <c:pt idx="300">
                  <c:v>8.14</c:v>
                </c:pt>
                <c:pt idx="302">
                  <c:v>19.670000000000002</c:v>
                </c:pt>
                <c:pt idx="303">
                  <c:v>13.69</c:v>
                </c:pt>
                <c:pt idx="304">
                  <c:v>23.23</c:v>
                </c:pt>
                <c:pt idx="305">
                  <c:v>15.24</c:v>
                </c:pt>
                <c:pt idx="306">
                  <c:v>5.82</c:v>
                </c:pt>
                <c:pt idx="307">
                  <c:v>4.59</c:v>
                </c:pt>
                <c:pt idx="308">
                  <c:v>14.05</c:v>
                </c:pt>
                <c:pt idx="309">
                  <c:v>16.5</c:v>
                </c:pt>
                <c:pt idx="310">
                  <c:v>5.63</c:v>
                </c:pt>
                <c:pt idx="311">
                  <c:v>7.5</c:v>
                </c:pt>
                <c:pt idx="312">
                  <c:v>2.6</c:v>
                </c:pt>
                <c:pt idx="313">
                  <c:v>1.42</c:v>
                </c:pt>
                <c:pt idx="314">
                  <c:v>2.25</c:v>
                </c:pt>
                <c:pt idx="315">
                  <c:v>13.27</c:v>
                </c:pt>
                <c:pt idx="316">
                  <c:v>5.36</c:v>
                </c:pt>
                <c:pt idx="317">
                  <c:v>1.65</c:v>
                </c:pt>
                <c:pt idx="318">
                  <c:v>11.29</c:v>
                </c:pt>
                <c:pt idx="319">
                  <c:v>4.3499999999999996</c:v>
                </c:pt>
                <c:pt idx="320">
                  <c:v>4.07</c:v>
                </c:pt>
                <c:pt idx="321">
                  <c:v>4.93</c:v>
                </c:pt>
                <c:pt idx="322">
                  <c:v>0.92</c:v>
                </c:pt>
                <c:pt idx="323">
                  <c:v>0</c:v>
                </c:pt>
                <c:pt idx="324">
                  <c:v>0.93</c:v>
                </c:pt>
                <c:pt idx="325">
                  <c:v>5.19</c:v>
                </c:pt>
                <c:pt idx="326">
                  <c:v>5.24</c:v>
                </c:pt>
                <c:pt idx="327">
                  <c:v>0.96</c:v>
                </c:pt>
                <c:pt idx="328">
                  <c:v>2.5299999999999998</c:v>
                </c:pt>
                <c:pt idx="329">
                  <c:v>0.61</c:v>
                </c:pt>
                <c:pt idx="330">
                  <c:v>1.1399999999999999</c:v>
                </c:pt>
                <c:pt idx="331">
                  <c:v>1.04</c:v>
                </c:pt>
                <c:pt idx="332">
                  <c:v>3.13</c:v>
                </c:pt>
                <c:pt idx="333">
                  <c:v>4.83</c:v>
                </c:pt>
                <c:pt idx="334">
                  <c:v>1.4</c:v>
                </c:pt>
                <c:pt idx="335">
                  <c:v>0</c:v>
                </c:pt>
                <c:pt idx="336">
                  <c:v>6.93</c:v>
                </c:pt>
                <c:pt idx="337">
                  <c:v>4.78</c:v>
                </c:pt>
                <c:pt idx="338">
                  <c:v>4.6900000000000004</c:v>
                </c:pt>
                <c:pt idx="339">
                  <c:v>13.73</c:v>
                </c:pt>
                <c:pt idx="340">
                  <c:v>15.07</c:v>
                </c:pt>
                <c:pt idx="341">
                  <c:v>21.93</c:v>
                </c:pt>
                <c:pt idx="342">
                  <c:v>19.78</c:v>
                </c:pt>
                <c:pt idx="343">
                  <c:v>8.4700000000000006</c:v>
                </c:pt>
                <c:pt idx="344">
                  <c:v>12.71</c:v>
                </c:pt>
                <c:pt idx="345">
                  <c:v>18.89</c:v>
                </c:pt>
                <c:pt idx="346">
                  <c:v>18.190000000000001</c:v>
                </c:pt>
                <c:pt idx="347">
                  <c:v>26.61</c:v>
                </c:pt>
                <c:pt idx="348">
                  <c:v>33.81</c:v>
                </c:pt>
                <c:pt idx="349">
                  <c:v>22.76</c:v>
                </c:pt>
                <c:pt idx="350">
                  <c:v>31.18</c:v>
                </c:pt>
                <c:pt idx="351">
                  <c:v>21.04</c:v>
                </c:pt>
                <c:pt idx="352">
                  <c:v>25.76</c:v>
                </c:pt>
                <c:pt idx="353">
                  <c:v>35.29</c:v>
                </c:pt>
                <c:pt idx="355">
                  <c:v>62.71</c:v>
                </c:pt>
                <c:pt idx="356">
                  <c:v>60</c:v>
                </c:pt>
                <c:pt idx="357">
                  <c:v>50.57</c:v>
                </c:pt>
                <c:pt idx="358">
                  <c:v>51.75</c:v>
                </c:pt>
                <c:pt idx="359">
                  <c:v>51.58</c:v>
                </c:pt>
                <c:pt idx="360">
                  <c:v>51.55</c:v>
                </c:pt>
                <c:pt idx="361">
                  <c:v>91.33</c:v>
                </c:pt>
                <c:pt idx="362">
                  <c:v>96.32</c:v>
                </c:pt>
                <c:pt idx="363">
                  <c:v>8.84</c:v>
                </c:pt>
                <c:pt idx="364">
                  <c:v>84.22</c:v>
                </c:pt>
                <c:pt idx="365">
                  <c:v>70.569999999999993</c:v>
                </c:pt>
                <c:pt idx="366">
                  <c:v>44.73</c:v>
                </c:pt>
                <c:pt idx="367">
                  <c:v>65.42</c:v>
                </c:pt>
                <c:pt idx="368">
                  <c:v>51.95</c:v>
                </c:pt>
                <c:pt idx="369">
                  <c:v>79.7</c:v>
                </c:pt>
                <c:pt idx="370">
                  <c:v>77.47</c:v>
                </c:pt>
                <c:pt idx="371">
                  <c:v>75.2</c:v>
                </c:pt>
                <c:pt idx="372">
                  <c:v>79.099999999999994</c:v>
                </c:pt>
                <c:pt idx="373">
                  <c:v>76.209999999999994</c:v>
                </c:pt>
                <c:pt idx="374">
                  <c:v>64.58</c:v>
                </c:pt>
                <c:pt idx="375">
                  <c:v>72.25</c:v>
                </c:pt>
                <c:pt idx="376">
                  <c:v>43.7</c:v>
                </c:pt>
                <c:pt idx="377">
                  <c:v>76.540000000000006</c:v>
                </c:pt>
                <c:pt idx="378">
                  <c:v>46.36</c:v>
                </c:pt>
                <c:pt idx="379">
                  <c:v>60.92</c:v>
                </c:pt>
                <c:pt idx="380">
                  <c:v>91.4</c:v>
                </c:pt>
                <c:pt idx="381">
                  <c:v>98.81</c:v>
                </c:pt>
                <c:pt idx="382">
                  <c:v>60.94</c:v>
                </c:pt>
                <c:pt idx="383">
                  <c:v>63.9</c:v>
                </c:pt>
                <c:pt idx="384">
                  <c:v>75.400000000000006</c:v>
                </c:pt>
                <c:pt idx="385">
                  <c:v>53.5</c:v>
                </c:pt>
                <c:pt idx="386">
                  <c:v>102.17</c:v>
                </c:pt>
                <c:pt idx="387">
                  <c:v>97.26</c:v>
                </c:pt>
                <c:pt idx="388">
                  <c:v>104.55</c:v>
                </c:pt>
                <c:pt idx="389">
                  <c:v>98.32</c:v>
                </c:pt>
                <c:pt idx="390">
                  <c:v>111.3</c:v>
                </c:pt>
                <c:pt idx="391">
                  <c:v>109.5</c:v>
                </c:pt>
                <c:pt idx="392">
                  <c:v>93.08</c:v>
                </c:pt>
                <c:pt idx="393">
                  <c:v>99.83</c:v>
                </c:pt>
                <c:pt idx="394">
                  <c:v>79.209999999999994</c:v>
                </c:pt>
                <c:pt idx="395">
                  <c:v>74.2</c:v>
                </c:pt>
                <c:pt idx="396">
                  <c:v>92</c:v>
                </c:pt>
                <c:pt idx="397">
                  <c:v>99.67</c:v>
                </c:pt>
                <c:pt idx="398">
                  <c:v>73.45</c:v>
                </c:pt>
                <c:pt idx="399">
                  <c:v>89.11</c:v>
                </c:pt>
                <c:pt idx="400">
                  <c:v>90.36</c:v>
                </c:pt>
                <c:pt idx="401">
                  <c:v>80.33</c:v>
                </c:pt>
                <c:pt idx="402">
                  <c:v>55.9</c:v>
                </c:pt>
                <c:pt idx="403">
                  <c:v>60.5</c:v>
                </c:pt>
                <c:pt idx="404">
                  <c:v>67.53</c:v>
                </c:pt>
                <c:pt idx="405">
                  <c:v>70.17</c:v>
                </c:pt>
                <c:pt idx="406">
                  <c:v>56.38</c:v>
                </c:pt>
                <c:pt idx="407">
                  <c:v>47.83</c:v>
                </c:pt>
                <c:pt idx="408">
                  <c:v>48.26</c:v>
                </c:pt>
                <c:pt idx="409">
                  <c:v>58.14</c:v>
                </c:pt>
                <c:pt idx="410">
                  <c:v>48.62</c:v>
                </c:pt>
                <c:pt idx="411">
                  <c:v>51.22</c:v>
                </c:pt>
                <c:pt idx="412">
                  <c:v>42.92</c:v>
                </c:pt>
                <c:pt idx="413">
                  <c:v>44.48</c:v>
                </c:pt>
                <c:pt idx="414">
                  <c:v>51.67</c:v>
                </c:pt>
                <c:pt idx="415">
                  <c:v>36.729999999999997</c:v>
                </c:pt>
                <c:pt idx="416">
                  <c:v>32.6</c:v>
                </c:pt>
                <c:pt idx="417">
                  <c:v>46.05</c:v>
                </c:pt>
                <c:pt idx="418">
                  <c:v>19.600000000000001</c:v>
                </c:pt>
                <c:pt idx="419">
                  <c:v>24.94</c:v>
                </c:pt>
                <c:pt idx="420">
                  <c:v>42.05</c:v>
                </c:pt>
                <c:pt idx="421">
                  <c:v>34.71</c:v>
                </c:pt>
                <c:pt idx="422">
                  <c:v>23.06</c:v>
                </c:pt>
                <c:pt idx="423">
                  <c:v>18.11</c:v>
                </c:pt>
                <c:pt idx="424">
                  <c:v>12.08</c:v>
                </c:pt>
                <c:pt idx="425">
                  <c:v>20.100000000000001</c:v>
                </c:pt>
                <c:pt idx="426">
                  <c:v>17.04</c:v>
                </c:pt>
                <c:pt idx="427">
                  <c:v>12.48</c:v>
                </c:pt>
                <c:pt idx="428">
                  <c:v>24.33</c:v>
                </c:pt>
                <c:pt idx="429">
                  <c:v>18.18</c:v>
                </c:pt>
                <c:pt idx="430">
                  <c:v>16.63</c:v>
                </c:pt>
                <c:pt idx="431">
                  <c:v>14.67</c:v>
                </c:pt>
                <c:pt idx="432">
                  <c:v>27.05</c:v>
                </c:pt>
                <c:pt idx="433">
                  <c:v>38.32</c:v>
                </c:pt>
                <c:pt idx="434">
                  <c:v>16</c:v>
                </c:pt>
                <c:pt idx="435">
                  <c:v>5</c:v>
                </c:pt>
                <c:pt idx="436">
                  <c:v>6.67</c:v>
                </c:pt>
                <c:pt idx="437">
                  <c:v>3.41</c:v>
                </c:pt>
                <c:pt idx="438">
                  <c:v>9.67</c:v>
                </c:pt>
                <c:pt idx="439">
                  <c:v>0.48</c:v>
                </c:pt>
                <c:pt idx="440">
                  <c:v>5.26</c:v>
                </c:pt>
                <c:pt idx="441">
                  <c:v>7.39</c:v>
                </c:pt>
                <c:pt idx="442">
                  <c:v>9</c:v>
                </c:pt>
                <c:pt idx="443">
                  <c:v>0.5</c:v>
                </c:pt>
                <c:pt idx="444">
                  <c:v>8.1300000000000008</c:v>
                </c:pt>
                <c:pt idx="445">
                  <c:v>2.92</c:v>
                </c:pt>
                <c:pt idx="446">
                  <c:v>3.43</c:v>
                </c:pt>
                <c:pt idx="447">
                  <c:v>3.52</c:v>
                </c:pt>
                <c:pt idx="448">
                  <c:v>0</c:v>
                </c:pt>
              </c:numCache>
            </c:numRef>
          </c:yVal>
          <c:smooth val="0"/>
        </c:ser>
        <c:dLbls>
          <c:showLegendKey val="0"/>
          <c:showVal val="0"/>
          <c:showCatName val="0"/>
          <c:showSerName val="0"/>
          <c:showPercent val="0"/>
          <c:showBubbleSize val="0"/>
        </c:dLbls>
        <c:axId val="231581952"/>
        <c:axId val="232149760"/>
      </c:scatterChart>
      <c:valAx>
        <c:axId val="231581952"/>
        <c:scaling>
          <c:orientation val="minMax"/>
        </c:scaling>
        <c:delete val="0"/>
        <c:axPos val="b"/>
        <c:majorGridlines>
          <c:spPr>
            <a:ln w="3175">
              <a:pattFill prst="pct50">
                <a:fgClr>
                  <a:srgbClr val="000000"/>
                </a:fgClr>
                <a:bgClr>
                  <a:srgbClr val="FFFFFF"/>
                </a:bgClr>
              </a:pattFill>
              <a:prstDash val="solid"/>
            </a:ln>
          </c:spPr>
        </c:majorGridlines>
        <c:title>
          <c:tx>
            <c:rich>
              <a:bodyPr/>
              <a:lstStyle/>
              <a:p>
                <a:pPr>
                  <a:defRPr sz="1100" b="0" i="0" u="none" strike="noStrike" baseline="0">
                    <a:solidFill>
                      <a:srgbClr val="000000"/>
                    </a:solidFill>
                    <a:latin typeface="Meiryo UI"/>
                    <a:ea typeface="Meiryo UI"/>
                    <a:cs typeface="Meiryo UI"/>
                  </a:defRPr>
                </a:pPr>
                <a:r>
                  <a:rPr lang="en-US" altLang="ja-JP"/>
                  <a:t>Be-7</a:t>
                </a:r>
                <a:endParaRPr lang="ja-JP" altLang="en-US"/>
              </a:p>
            </c:rich>
          </c:tx>
          <c:layout>
            <c:manualLayout>
              <c:xMode val="edge"/>
              <c:yMode val="edge"/>
              <c:x val="0.64482673168392024"/>
              <c:y val="0.89224525079089567"/>
            </c:manualLayout>
          </c:layout>
          <c:overlay val="0"/>
          <c:spPr>
            <a:noFill/>
            <a:ln w="25400">
              <a:noFill/>
            </a:ln>
          </c:spPr>
        </c:title>
        <c:numFmt formatCode="0_);[Red]\(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232149760"/>
        <c:crosses val="autoZero"/>
        <c:crossBetween val="midCat"/>
      </c:valAx>
      <c:valAx>
        <c:axId val="232149760"/>
        <c:scaling>
          <c:orientation val="minMax"/>
        </c:scaling>
        <c:delete val="0"/>
        <c:axPos val="l"/>
        <c:majorGridlines>
          <c:spPr>
            <a:ln w="3175">
              <a:pattFill prst="pct50">
                <a:fgClr>
                  <a:srgbClr val="000000"/>
                </a:fgClr>
                <a:bgClr>
                  <a:srgbClr val="FFFFFF"/>
                </a:bgClr>
              </a:pattFill>
              <a:prstDash val="solid"/>
            </a:ln>
          </c:spPr>
        </c:majorGridlines>
        <c:numFmt formatCode="0_);[Red]\(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231581952"/>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oddHeader>&amp;A</c:oddHeader>
      <c:oddFooter>- &amp;P -</c:oddFooter>
    </c:headerFooter>
    <c:pageMargins b="1" l="0.75" r="0.75" t="1" header="0.51200000000000001" footer="0.51200000000000001"/>
    <c:pageSetup paperSize="9" orientation="landscape" horizontalDpi="360" verticalDpi="36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Meiryo UI"/>
                <a:ea typeface="Meiryo UI"/>
              </a:rPr>
              <a:t>Be-7と黒点</a:t>
            </a:r>
            <a:r>
              <a:rPr lang="en-US" altLang="ja-JP" sz="1100" b="0" i="0" u="none" strike="noStrike" baseline="0">
                <a:solidFill>
                  <a:srgbClr val="000000"/>
                </a:solidFill>
                <a:latin typeface="Meiryo UI"/>
                <a:ea typeface="Meiryo UI"/>
              </a:rPr>
              <a:t>(</a:t>
            </a:r>
            <a:r>
              <a:rPr lang="ja-JP" altLang="en-US" sz="1100" b="0" i="0" u="none" strike="noStrike" baseline="0">
                <a:solidFill>
                  <a:srgbClr val="000000"/>
                </a:solidFill>
                <a:latin typeface="Meiryo UI"/>
                <a:ea typeface="Meiryo UI"/>
              </a:rPr>
              <a:t>寄磯</a:t>
            </a:r>
            <a:r>
              <a:rPr lang="en-US" altLang="ja-JP" sz="1100" b="0" i="0" u="none" strike="noStrike" baseline="0">
                <a:solidFill>
                  <a:srgbClr val="000000"/>
                </a:solidFill>
                <a:latin typeface="Meiryo UI"/>
                <a:ea typeface="Meiryo UI"/>
              </a:rPr>
              <a:t>)</a:t>
            </a:r>
            <a:endParaRPr lang="ja-JP" altLang="en-US" sz="1100" b="0" i="0" u="none" strike="noStrike" baseline="0">
              <a:solidFill>
                <a:srgbClr val="000000"/>
              </a:solidFill>
              <a:latin typeface="Meiryo UI"/>
              <a:ea typeface="Meiryo UI"/>
            </a:endParaRPr>
          </a:p>
        </c:rich>
      </c:tx>
      <c:layout>
        <c:manualLayout>
          <c:xMode val="edge"/>
          <c:yMode val="edge"/>
          <c:x val="0.18579265091863517"/>
          <c:y val="1.7857142857142856E-2"/>
        </c:manualLayout>
      </c:layout>
      <c:overlay val="0"/>
      <c:spPr>
        <a:noFill/>
        <a:ln w="25400">
          <a:noFill/>
        </a:ln>
      </c:spPr>
    </c:title>
    <c:autoTitleDeleted val="0"/>
    <c:plotArea>
      <c:layout>
        <c:manualLayout>
          <c:layoutTarget val="inner"/>
          <c:xMode val="edge"/>
          <c:yMode val="edge"/>
          <c:x val="8.4699679547898379E-2"/>
          <c:y val="5.357158427381032E-2"/>
          <c:w val="0.86885477729779637"/>
          <c:h val="0.83035955624405999"/>
        </c:manualLayout>
      </c:layout>
      <c:scatterChart>
        <c:scatterStyle val="lineMarker"/>
        <c:varyColors val="0"/>
        <c:ser>
          <c:idx val="0"/>
          <c:order val="0"/>
          <c:tx>
            <c:strRef>
              <c:f>浮遊塵!$AB$233</c:f>
              <c:strCache>
                <c:ptCount val="1"/>
                <c:pt idx="0">
                  <c:v>ウォルフ黒点数(国立天文台)</c:v>
                </c:pt>
              </c:strCache>
            </c:strRef>
          </c:tx>
          <c:spPr>
            <a:ln w="28575">
              <a:noFill/>
            </a:ln>
          </c:spPr>
          <c:marker>
            <c:symbol val="diamond"/>
            <c:size val="5"/>
            <c:spPr>
              <a:solidFill>
                <a:srgbClr val="000080"/>
              </a:solidFill>
              <a:ln>
                <a:solidFill>
                  <a:srgbClr val="000080"/>
                </a:solidFill>
                <a:prstDash val="solid"/>
              </a:ln>
            </c:spPr>
          </c:marker>
          <c:xVal>
            <c:numRef>
              <c:f>浮遊塵!$E$235:$E$722</c:f>
              <c:numCache>
                <c:formatCode>0.00_);[Red]\(0.00\)</c:formatCode>
                <c:ptCount val="488"/>
                <c:pt idx="0">
                  <c:v>3.7037037037037037</c:v>
                </c:pt>
                <c:pt idx="1">
                  <c:v>3.7037037037037037</c:v>
                </c:pt>
                <c:pt idx="2">
                  <c:v>3.7037037037037037</c:v>
                </c:pt>
                <c:pt idx="3">
                  <c:v>3.2592592592592591</c:v>
                </c:pt>
                <c:pt idx="4">
                  <c:v>3.8518518518518516</c:v>
                </c:pt>
                <c:pt idx="5">
                  <c:v>4.4444444444444446</c:v>
                </c:pt>
                <c:pt idx="6">
                  <c:v>4</c:v>
                </c:pt>
                <c:pt idx="7">
                  <c:v>4.481481481481481</c:v>
                </c:pt>
                <c:pt idx="8">
                  <c:v>3.5185185185185186</c:v>
                </c:pt>
                <c:pt idx="9">
                  <c:v>2.6666666666666665</c:v>
                </c:pt>
                <c:pt idx="10">
                  <c:v>1.2962962962962965</c:v>
                </c:pt>
                <c:pt idx="11">
                  <c:v>4.0740740740740735</c:v>
                </c:pt>
                <c:pt idx="12">
                  <c:v>4.8888888888888884</c:v>
                </c:pt>
                <c:pt idx="13">
                  <c:v>4.1111111111111116</c:v>
                </c:pt>
                <c:pt idx="14">
                  <c:v>3.2592592592592591</c:v>
                </c:pt>
                <c:pt idx="15">
                  <c:v>3.9259259259259256</c:v>
                </c:pt>
                <c:pt idx="16">
                  <c:v>3.4444444444444446</c:v>
                </c:pt>
                <c:pt idx="17">
                  <c:v>4.1851851851851851</c:v>
                </c:pt>
                <c:pt idx="18">
                  <c:v>5.4444444444444446</c:v>
                </c:pt>
                <c:pt idx="19">
                  <c:v>4.0740740740740735</c:v>
                </c:pt>
                <c:pt idx="20">
                  <c:v>1.7777777777777779</c:v>
                </c:pt>
                <c:pt idx="21">
                  <c:v>1.5925925925925926</c:v>
                </c:pt>
                <c:pt idx="22">
                  <c:v>1.7407407407407409</c:v>
                </c:pt>
                <c:pt idx="23">
                  <c:v>2.4444444444444442</c:v>
                </c:pt>
                <c:pt idx="24">
                  <c:v>3.5925925925925926</c:v>
                </c:pt>
                <c:pt idx="25">
                  <c:v>2.6666666666666665</c:v>
                </c:pt>
                <c:pt idx="26">
                  <c:v>4.481481481481481</c:v>
                </c:pt>
                <c:pt idx="27">
                  <c:v>2.1851851851851851</c:v>
                </c:pt>
                <c:pt idx="28">
                  <c:v>2.3703703703703702</c:v>
                </c:pt>
                <c:pt idx="29">
                  <c:v>3</c:v>
                </c:pt>
                <c:pt idx="30">
                  <c:v>2.3333333333333335</c:v>
                </c:pt>
                <c:pt idx="31">
                  <c:v>1.8888888888888888</c:v>
                </c:pt>
                <c:pt idx="32">
                  <c:v>0.77777777777777779</c:v>
                </c:pt>
                <c:pt idx="33">
                  <c:v>0.51851851851851849</c:v>
                </c:pt>
                <c:pt idx="34">
                  <c:v>1.0740740740740742</c:v>
                </c:pt>
                <c:pt idx="35">
                  <c:v>2.1481481481481484</c:v>
                </c:pt>
                <c:pt idx="36">
                  <c:v>1.7777777777777779</c:v>
                </c:pt>
                <c:pt idx="37">
                  <c:v>2.4444444444444442</c:v>
                </c:pt>
                <c:pt idx="38">
                  <c:v>1.6666666666666665</c:v>
                </c:pt>
                <c:pt idx="39">
                  <c:v>2.3333333333333335</c:v>
                </c:pt>
                <c:pt idx="40">
                  <c:v>1.5925925925925926</c:v>
                </c:pt>
                <c:pt idx="41">
                  <c:v>2.8888888888888888</c:v>
                </c:pt>
                <c:pt idx="42">
                  <c:v>2.4814814814814818</c:v>
                </c:pt>
                <c:pt idx="43">
                  <c:v>4.2962962962962967</c:v>
                </c:pt>
                <c:pt idx="44">
                  <c:v>3.5925925925925926</c:v>
                </c:pt>
                <c:pt idx="45">
                  <c:v>1.8518518518518519</c:v>
                </c:pt>
                <c:pt idx="46">
                  <c:v>1.6666666666666665</c:v>
                </c:pt>
                <c:pt idx="47">
                  <c:v>3.666666666666667</c:v>
                </c:pt>
                <c:pt idx="48">
                  <c:v>5.8518518518518521</c:v>
                </c:pt>
                <c:pt idx="49">
                  <c:v>2.7777777777777777</c:v>
                </c:pt>
                <c:pt idx="50">
                  <c:v>3.1851851851851851</c:v>
                </c:pt>
                <c:pt idx="51">
                  <c:v>2.6666666666666665</c:v>
                </c:pt>
                <c:pt idx="52">
                  <c:v>1.2222222222222221</c:v>
                </c:pt>
                <c:pt idx="53">
                  <c:v>4.2592592592592595</c:v>
                </c:pt>
                <c:pt idx="55">
                  <c:v>4.0740740740740735</c:v>
                </c:pt>
                <c:pt idx="56">
                  <c:v>3.1481481481481484</c:v>
                </c:pt>
                <c:pt idx="57">
                  <c:v>2.2222222222222223</c:v>
                </c:pt>
                <c:pt idx="58">
                  <c:v>0.92592592592592593</c:v>
                </c:pt>
                <c:pt idx="59">
                  <c:v>1.9259259259259258</c:v>
                </c:pt>
                <c:pt idx="60">
                  <c:v>3.333333333333333</c:v>
                </c:pt>
                <c:pt idx="61">
                  <c:v>3.9259259259259256</c:v>
                </c:pt>
                <c:pt idx="62">
                  <c:v>4.5185185185185182</c:v>
                </c:pt>
                <c:pt idx="63">
                  <c:v>3.9629629629629632</c:v>
                </c:pt>
                <c:pt idx="64">
                  <c:v>4</c:v>
                </c:pt>
                <c:pt idx="65">
                  <c:v>5.2222222222222214</c:v>
                </c:pt>
                <c:pt idx="66">
                  <c:v>4.7037037037037042</c:v>
                </c:pt>
                <c:pt idx="67">
                  <c:v>5.4074074074074066</c:v>
                </c:pt>
                <c:pt idx="68">
                  <c:v>5.9629629629629637</c:v>
                </c:pt>
                <c:pt idx="69">
                  <c:v>4.7407407407407405</c:v>
                </c:pt>
                <c:pt idx="70">
                  <c:v>2.2962962962962963</c:v>
                </c:pt>
                <c:pt idx="71">
                  <c:v>1.7407407407407409</c:v>
                </c:pt>
                <c:pt idx="72">
                  <c:v>2.8148148148148149</c:v>
                </c:pt>
                <c:pt idx="73">
                  <c:v>4.5185185185185182</c:v>
                </c:pt>
                <c:pt idx="74">
                  <c:v>4.2592592592592595</c:v>
                </c:pt>
                <c:pt idx="75">
                  <c:v>3.3703703703703702</c:v>
                </c:pt>
                <c:pt idx="76">
                  <c:v>3.5185185185185186</c:v>
                </c:pt>
                <c:pt idx="77">
                  <c:v>3.1481481481481484</c:v>
                </c:pt>
                <c:pt idx="78">
                  <c:v>5.0370370370370381</c:v>
                </c:pt>
                <c:pt idx="79">
                  <c:v>3.8</c:v>
                </c:pt>
                <c:pt idx="80">
                  <c:v>3.57</c:v>
                </c:pt>
                <c:pt idx="81">
                  <c:v>2.65</c:v>
                </c:pt>
                <c:pt idx="82">
                  <c:v>0.72</c:v>
                </c:pt>
                <c:pt idx="83">
                  <c:v>0.99</c:v>
                </c:pt>
                <c:pt idx="84">
                  <c:v>2.89</c:v>
                </c:pt>
                <c:pt idx="85">
                  <c:v>4.8</c:v>
                </c:pt>
                <c:pt idx="86">
                  <c:v>3.76</c:v>
                </c:pt>
                <c:pt idx="87">
                  <c:v>3.8</c:v>
                </c:pt>
                <c:pt idx="88">
                  <c:v>3.88</c:v>
                </c:pt>
                <c:pt idx="89">
                  <c:v>3.5</c:v>
                </c:pt>
                <c:pt idx="90">
                  <c:v>3.5</c:v>
                </c:pt>
                <c:pt idx="91">
                  <c:v>4.8</c:v>
                </c:pt>
                <c:pt idx="92">
                  <c:v>5</c:v>
                </c:pt>
                <c:pt idx="93">
                  <c:v>2.86</c:v>
                </c:pt>
                <c:pt idx="94">
                  <c:v>1.54</c:v>
                </c:pt>
                <c:pt idx="95">
                  <c:v>2.54</c:v>
                </c:pt>
                <c:pt idx="96">
                  <c:v>2.93</c:v>
                </c:pt>
                <c:pt idx="97">
                  <c:v>4.5999999999999996</c:v>
                </c:pt>
                <c:pt idx="98">
                  <c:v>4.2</c:v>
                </c:pt>
                <c:pt idx="99">
                  <c:v>4.8</c:v>
                </c:pt>
                <c:pt idx="100">
                  <c:v>3.8</c:v>
                </c:pt>
                <c:pt idx="101">
                  <c:v>4</c:v>
                </c:pt>
                <c:pt idx="102">
                  <c:v>5.4</c:v>
                </c:pt>
                <c:pt idx="103">
                  <c:v>4.5</c:v>
                </c:pt>
                <c:pt idx="104">
                  <c:v>3.9</c:v>
                </c:pt>
                <c:pt idx="105">
                  <c:v>2.95</c:v>
                </c:pt>
                <c:pt idx="106">
                  <c:v>2.1</c:v>
                </c:pt>
                <c:pt idx="107">
                  <c:v>2.33</c:v>
                </c:pt>
                <c:pt idx="108">
                  <c:v>3.02</c:v>
                </c:pt>
                <c:pt idx="109">
                  <c:v>5</c:v>
                </c:pt>
                <c:pt idx="110">
                  <c:v>4.5999999999999996</c:v>
                </c:pt>
                <c:pt idx="111">
                  <c:v>4.0999999999999996</c:v>
                </c:pt>
                <c:pt idx="112">
                  <c:v>3.8</c:v>
                </c:pt>
                <c:pt idx="113">
                  <c:v>3.5</c:v>
                </c:pt>
                <c:pt idx="114">
                  <c:v>5.9</c:v>
                </c:pt>
                <c:pt idx="115">
                  <c:v>3.7</c:v>
                </c:pt>
                <c:pt idx="116">
                  <c:v>4.2</c:v>
                </c:pt>
                <c:pt idx="117">
                  <c:v>1.93</c:v>
                </c:pt>
                <c:pt idx="118">
                  <c:v>1.08</c:v>
                </c:pt>
                <c:pt idx="119">
                  <c:v>1.05</c:v>
                </c:pt>
                <c:pt idx="120">
                  <c:v>0.56999999999999995</c:v>
                </c:pt>
                <c:pt idx="122">
                  <c:v>3.15</c:v>
                </c:pt>
                <c:pt idx="123">
                  <c:v>3.41</c:v>
                </c:pt>
                <c:pt idx="124">
                  <c:v>2.62</c:v>
                </c:pt>
                <c:pt idx="125">
                  <c:v>2.7</c:v>
                </c:pt>
                <c:pt idx="126">
                  <c:v>2.4</c:v>
                </c:pt>
                <c:pt idx="127">
                  <c:v>2.5</c:v>
                </c:pt>
                <c:pt idx="128">
                  <c:v>1.7</c:v>
                </c:pt>
                <c:pt idx="129">
                  <c:v>0.95</c:v>
                </c:pt>
                <c:pt idx="130">
                  <c:v>1.17</c:v>
                </c:pt>
                <c:pt idx="131">
                  <c:v>0.89</c:v>
                </c:pt>
                <c:pt idx="132">
                  <c:v>3.78</c:v>
                </c:pt>
                <c:pt idx="133">
                  <c:v>4.9000000000000004</c:v>
                </c:pt>
                <c:pt idx="134">
                  <c:v>6.1</c:v>
                </c:pt>
                <c:pt idx="135">
                  <c:v>4.5999999999999996</c:v>
                </c:pt>
                <c:pt idx="136">
                  <c:v>4.7</c:v>
                </c:pt>
                <c:pt idx="137">
                  <c:v>4.5999999999999996</c:v>
                </c:pt>
                <c:pt idx="138">
                  <c:v>6.4</c:v>
                </c:pt>
                <c:pt idx="139">
                  <c:v>5.5</c:v>
                </c:pt>
                <c:pt idx="140">
                  <c:v>4.3</c:v>
                </c:pt>
                <c:pt idx="141">
                  <c:v>2.23</c:v>
                </c:pt>
                <c:pt idx="142">
                  <c:v>1.9</c:v>
                </c:pt>
                <c:pt idx="143">
                  <c:v>2.1</c:v>
                </c:pt>
                <c:pt idx="144">
                  <c:v>3.9</c:v>
                </c:pt>
                <c:pt idx="145">
                  <c:v>6</c:v>
                </c:pt>
                <c:pt idx="147">
                  <c:v>3.2</c:v>
                </c:pt>
                <c:pt idx="148">
                  <c:v>3.7</c:v>
                </c:pt>
                <c:pt idx="149">
                  <c:v>4.3</c:v>
                </c:pt>
                <c:pt idx="150">
                  <c:v>5.3</c:v>
                </c:pt>
                <c:pt idx="151">
                  <c:v>5.0999999999999996</c:v>
                </c:pt>
                <c:pt idx="152">
                  <c:v>4.9000000000000004</c:v>
                </c:pt>
                <c:pt idx="153">
                  <c:v>2</c:v>
                </c:pt>
                <c:pt idx="154">
                  <c:v>2.2000000000000002</c:v>
                </c:pt>
                <c:pt idx="155">
                  <c:v>2.9</c:v>
                </c:pt>
                <c:pt idx="156">
                  <c:v>4.5</c:v>
                </c:pt>
                <c:pt idx="157">
                  <c:v>5.3</c:v>
                </c:pt>
                <c:pt idx="158">
                  <c:v>7.2</c:v>
                </c:pt>
                <c:pt idx="159">
                  <c:v>4.2</c:v>
                </c:pt>
                <c:pt idx="160">
                  <c:v>4.3</c:v>
                </c:pt>
                <c:pt idx="161">
                  <c:v>5.0999999999999996</c:v>
                </c:pt>
                <c:pt idx="162">
                  <c:v>5</c:v>
                </c:pt>
                <c:pt idx="163">
                  <c:v>6.5</c:v>
                </c:pt>
                <c:pt idx="164">
                  <c:v>5.4</c:v>
                </c:pt>
                <c:pt idx="165">
                  <c:v>1.4</c:v>
                </c:pt>
                <c:pt idx="166">
                  <c:v>1.9</c:v>
                </c:pt>
                <c:pt idx="167">
                  <c:v>2.9</c:v>
                </c:pt>
                <c:pt idx="168">
                  <c:v>4.9000000000000004</c:v>
                </c:pt>
                <c:pt idx="169">
                  <c:v>5.2</c:v>
                </c:pt>
                <c:pt idx="170">
                  <c:v>4.7</c:v>
                </c:pt>
                <c:pt idx="171">
                  <c:v>4</c:v>
                </c:pt>
                <c:pt idx="172">
                  <c:v>3.9</c:v>
                </c:pt>
                <c:pt idx="173">
                  <c:v>4.5999999999999996</c:v>
                </c:pt>
                <c:pt idx="174">
                  <c:v>5.0999999999999996</c:v>
                </c:pt>
                <c:pt idx="175">
                  <c:v>5.2</c:v>
                </c:pt>
                <c:pt idx="176">
                  <c:v>4</c:v>
                </c:pt>
                <c:pt idx="177">
                  <c:v>1.5</c:v>
                </c:pt>
                <c:pt idx="178">
                  <c:v>1.8</c:v>
                </c:pt>
                <c:pt idx="179">
                  <c:v>2</c:v>
                </c:pt>
                <c:pt idx="180">
                  <c:v>6.6</c:v>
                </c:pt>
                <c:pt idx="181">
                  <c:v>4.0999999999999996</c:v>
                </c:pt>
                <c:pt idx="182">
                  <c:v>3.1</c:v>
                </c:pt>
                <c:pt idx="183">
                  <c:v>3</c:v>
                </c:pt>
                <c:pt idx="184">
                  <c:v>3.4</c:v>
                </c:pt>
                <c:pt idx="185">
                  <c:v>4</c:v>
                </c:pt>
                <c:pt idx="186">
                  <c:v>5.4</c:v>
                </c:pt>
                <c:pt idx="187">
                  <c:v>4.2</c:v>
                </c:pt>
                <c:pt idx="188">
                  <c:v>3.8</c:v>
                </c:pt>
                <c:pt idx="189">
                  <c:v>1.95</c:v>
                </c:pt>
                <c:pt idx="190">
                  <c:v>1.8</c:v>
                </c:pt>
                <c:pt idx="191">
                  <c:v>1.96</c:v>
                </c:pt>
                <c:pt idx="192">
                  <c:v>3.43</c:v>
                </c:pt>
                <c:pt idx="193">
                  <c:v>3.2</c:v>
                </c:pt>
                <c:pt idx="194">
                  <c:v>3.7</c:v>
                </c:pt>
                <c:pt idx="195">
                  <c:v>2.92</c:v>
                </c:pt>
                <c:pt idx="196">
                  <c:v>2.2000000000000002</c:v>
                </c:pt>
                <c:pt idx="197">
                  <c:v>4</c:v>
                </c:pt>
                <c:pt idx="198">
                  <c:v>3.4</c:v>
                </c:pt>
                <c:pt idx="199">
                  <c:v>3.4</c:v>
                </c:pt>
                <c:pt idx="200">
                  <c:v>2.73</c:v>
                </c:pt>
                <c:pt idx="201">
                  <c:v>1.52</c:v>
                </c:pt>
                <c:pt idx="202">
                  <c:v>1.49</c:v>
                </c:pt>
                <c:pt idx="203">
                  <c:v>2</c:v>
                </c:pt>
                <c:pt idx="204">
                  <c:v>3.51</c:v>
                </c:pt>
                <c:pt idx="205">
                  <c:v>4.5999999999999996</c:v>
                </c:pt>
                <c:pt idx="206">
                  <c:v>4.5</c:v>
                </c:pt>
                <c:pt idx="207">
                  <c:v>4.5999999999999996</c:v>
                </c:pt>
                <c:pt idx="208">
                  <c:v>2.14</c:v>
                </c:pt>
                <c:pt idx="209">
                  <c:v>4.0999999999999996</c:v>
                </c:pt>
                <c:pt idx="210">
                  <c:v>5.4</c:v>
                </c:pt>
                <c:pt idx="211">
                  <c:v>4.7</c:v>
                </c:pt>
                <c:pt idx="212">
                  <c:v>5.0999999999999996</c:v>
                </c:pt>
                <c:pt idx="213">
                  <c:v>4.3</c:v>
                </c:pt>
                <c:pt idx="214">
                  <c:v>1.49</c:v>
                </c:pt>
                <c:pt idx="215">
                  <c:v>2.2000000000000002</c:v>
                </c:pt>
                <c:pt idx="216">
                  <c:v>3.56</c:v>
                </c:pt>
                <c:pt idx="217">
                  <c:v>4.5999999999999996</c:v>
                </c:pt>
                <c:pt idx="218">
                  <c:v>4.0999999999999996</c:v>
                </c:pt>
                <c:pt idx="219">
                  <c:v>3.5</c:v>
                </c:pt>
                <c:pt idx="220">
                  <c:v>3.23</c:v>
                </c:pt>
                <c:pt idx="221">
                  <c:v>3.2</c:v>
                </c:pt>
                <c:pt idx="222">
                  <c:v>4.5999999999999996</c:v>
                </c:pt>
                <c:pt idx="223">
                  <c:v>3.1</c:v>
                </c:pt>
                <c:pt idx="224">
                  <c:v>2.11</c:v>
                </c:pt>
                <c:pt idx="225">
                  <c:v>2.42</c:v>
                </c:pt>
                <c:pt idx="226">
                  <c:v>1.74</c:v>
                </c:pt>
                <c:pt idx="227">
                  <c:v>1.36</c:v>
                </c:pt>
                <c:pt idx="228">
                  <c:v>1.7</c:v>
                </c:pt>
                <c:pt idx="229">
                  <c:v>3.1</c:v>
                </c:pt>
                <c:pt idx="230">
                  <c:v>3.01</c:v>
                </c:pt>
                <c:pt idx="231">
                  <c:v>2.46</c:v>
                </c:pt>
                <c:pt idx="232">
                  <c:v>1.96</c:v>
                </c:pt>
                <c:pt idx="233">
                  <c:v>2.67</c:v>
                </c:pt>
                <c:pt idx="234">
                  <c:v>3.6</c:v>
                </c:pt>
                <c:pt idx="235">
                  <c:v>2.9</c:v>
                </c:pt>
                <c:pt idx="236">
                  <c:v>1.98</c:v>
                </c:pt>
                <c:pt idx="237">
                  <c:v>0.98</c:v>
                </c:pt>
                <c:pt idx="238">
                  <c:v>1.1000000000000001</c:v>
                </c:pt>
                <c:pt idx="239">
                  <c:v>1.0900000000000001</c:v>
                </c:pt>
                <c:pt idx="240">
                  <c:v>1.28</c:v>
                </c:pt>
                <c:pt idx="241">
                  <c:v>2.2999999999999998</c:v>
                </c:pt>
                <c:pt idx="242">
                  <c:v>2.27</c:v>
                </c:pt>
                <c:pt idx="243">
                  <c:v>1.85</c:v>
                </c:pt>
                <c:pt idx="244">
                  <c:v>1.68</c:v>
                </c:pt>
                <c:pt idx="245">
                  <c:v>1.91</c:v>
                </c:pt>
                <c:pt idx="246">
                  <c:v>2.57</c:v>
                </c:pt>
                <c:pt idx="247">
                  <c:v>3.13</c:v>
                </c:pt>
                <c:pt idx="248">
                  <c:v>2.11</c:v>
                </c:pt>
                <c:pt idx="249">
                  <c:v>1.06</c:v>
                </c:pt>
                <c:pt idx="250">
                  <c:v>1.69</c:v>
                </c:pt>
                <c:pt idx="251">
                  <c:v>1.71</c:v>
                </c:pt>
                <c:pt idx="252">
                  <c:v>3.27</c:v>
                </c:pt>
                <c:pt idx="253">
                  <c:v>4</c:v>
                </c:pt>
                <c:pt idx="254">
                  <c:v>3.4</c:v>
                </c:pt>
                <c:pt idx="255">
                  <c:v>4.2</c:v>
                </c:pt>
                <c:pt idx="256">
                  <c:v>3.12</c:v>
                </c:pt>
                <c:pt idx="257">
                  <c:v>3.8</c:v>
                </c:pt>
                <c:pt idx="258">
                  <c:v>4.9000000000000004</c:v>
                </c:pt>
                <c:pt idx="259">
                  <c:v>4.0999999999999996</c:v>
                </c:pt>
                <c:pt idx="260">
                  <c:v>5.4</c:v>
                </c:pt>
                <c:pt idx="261">
                  <c:v>3.14</c:v>
                </c:pt>
                <c:pt idx="262">
                  <c:v>1.39</c:v>
                </c:pt>
                <c:pt idx="263">
                  <c:v>2.04</c:v>
                </c:pt>
                <c:pt idx="264">
                  <c:v>3.6</c:v>
                </c:pt>
                <c:pt idx="265">
                  <c:v>4.3099999999999996</c:v>
                </c:pt>
                <c:pt idx="266">
                  <c:v>5.3</c:v>
                </c:pt>
                <c:pt idx="267">
                  <c:v>3.9</c:v>
                </c:pt>
                <c:pt idx="269">
                  <c:v>5.5</c:v>
                </c:pt>
                <c:pt idx="270">
                  <c:v>6.6</c:v>
                </c:pt>
                <c:pt idx="271">
                  <c:v>7.9</c:v>
                </c:pt>
                <c:pt idx="272">
                  <c:v>5.3</c:v>
                </c:pt>
                <c:pt idx="273">
                  <c:v>5.8</c:v>
                </c:pt>
                <c:pt idx="274">
                  <c:v>1.7</c:v>
                </c:pt>
                <c:pt idx="275">
                  <c:v>3.4</c:v>
                </c:pt>
                <c:pt idx="276">
                  <c:v>3.81</c:v>
                </c:pt>
                <c:pt idx="277">
                  <c:v>4.5</c:v>
                </c:pt>
                <c:pt idx="278">
                  <c:v>5.0999999999999996</c:v>
                </c:pt>
                <c:pt idx="279">
                  <c:v>4.4000000000000004</c:v>
                </c:pt>
                <c:pt idx="280">
                  <c:v>2.9</c:v>
                </c:pt>
                <c:pt idx="281">
                  <c:v>3.4</c:v>
                </c:pt>
                <c:pt idx="282">
                  <c:v>4.5999999999999996</c:v>
                </c:pt>
                <c:pt idx="283">
                  <c:v>4</c:v>
                </c:pt>
                <c:pt idx="284">
                  <c:v>3.16</c:v>
                </c:pt>
                <c:pt idx="285">
                  <c:v>2.5299999999999998</c:v>
                </c:pt>
                <c:pt idx="286">
                  <c:v>1.4</c:v>
                </c:pt>
                <c:pt idx="287">
                  <c:v>2.75</c:v>
                </c:pt>
                <c:pt idx="288">
                  <c:v>4.1100000000000003</c:v>
                </c:pt>
                <c:pt idx="289">
                  <c:v>5.5</c:v>
                </c:pt>
                <c:pt idx="290">
                  <c:v>4.9000000000000004</c:v>
                </c:pt>
                <c:pt idx="291">
                  <c:v>2.6</c:v>
                </c:pt>
                <c:pt idx="292">
                  <c:v>4.49</c:v>
                </c:pt>
                <c:pt idx="293">
                  <c:v>4.8</c:v>
                </c:pt>
                <c:pt idx="294">
                  <c:v>5.51</c:v>
                </c:pt>
                <c:pt idx="295">
                  <c:v>4.57</c:v>
                </c:pt>
                <c:pt idx="296">
                  <c:v>4.51</c:v>
                </c:pt>
                <c:pt idx="297">
                  <c:v>3.24</c:v>
                </c:pt>
                <c:pt idx="298">
                  <c:v>2.16</c:v>
                </c:pt>
                <c:pt idx="299">
                  <c:v>2.64</c:v>
                </c:pt>
                <c:pt idx="300">
                  <c:v>3.95</c:v>
                </c:pt>
                <c:pt idx="301">
                  <c:v>5.29</c:v>
                </c:pt>
                <c:pt idx="302">
                  <c:v>5.14</c:v>
                </c:pt>
                <c:pt idx="303">
                  <c:v>4.5999999999999996</c:v>
                </c:pt>
                <c:pt idx="304">
                  <c:v>3.47</c:v>
                </c:pt>
                <c:pt idx="305">
                  <c:v>5.2</c:v>
                </c:pt>
                <c:pt idx="306">
                  <c:v>5.0999999999999996</c:v>
                </c:pt>
                <c:pt idx="307">
                  <c:v>4.01</c:v>
                </c:pt>
                <c:pt idx="308">
                  <c:v>3.88</c:v>
                </c:pt>
                <c:pt idx="309">
                  <c:v>4.3600000000000003</c:v>
                </c:pt>
                <c:pt idx="310">
                  <c:v>2.2999999999999998</c:v>
                </c:pt>
                <c:pt idx="311">
                  <c:v>3.1</c:v>
                </c:pt>
                <c:pt idx="312">
                  <c:v>3.56</c:v>
                </c:pt>
                <c:pt idx="313">
                  <c:v>4.5</c:v>
                </c:pt>
                <c:pt idx="314">
                  <c:v>4.72</c:v>
                </c:pt>
                <c:pt idx="315">
                  <c:v>4.09</c:v>
                </c:pt>
                <c:pt idx="316">
                  <c:v>3.7</c:v>
                </c:pt>
                <c:pt idx="317">
                  <c:v>4.29</c:v>
                </c:pt>
                <c:pt idx="318">
                  <c:v>3.76</c:v>
                </c:pt>
                <c:pt idx="319">
                  <c:v>5.6</c:v>
                </c:pt>
                <c:pt idx="320">
                  <c:v>4.4000000000000004</c:v>
                </c:pt>
                <c:pt idx="321">
                  <c:v>2.48</c:v>
                </c:pt>
                <c:pt idx="322">
                  <c:v>2.83</c:v>
                </c:pt>
                <c:pt idx="323">
                  <c:v>2.61</c:v>
                </c:pt>
                <c:pt idx="324">
                  <c:v>3.74</c:v>
                </c:pt>
                <c:pt idx="325">
                  <c:v>4.25</c:v>
                </c:pt>
                <c:pt idx="326">
                  <c:v>4.46</c:v>
                </c:pt>
                <c:pt idx="327">
                  <c:v>3.89</c:v>
                </c:pt>
                <c:pt idx="328">
                  <c:v>3.59</c:v>
                </c:pt>
                <c:pt idx="329">
                  <c:v>4.8899999999999997</c:v>
                </c:pt>
                <c:pt idx="330">
                  <c:v>5.15</c:v>
                </c:pt>
                <c:pt idx="331">
                  <c:v>5.1100000000000003</c:v>
                </c:pt>
                <c:pt idx="332">
                  <c:v>6.1</c:v>
                </c:pt>
                <c:pt idx="333">
                  <c:v>2.85</c:v>
                </c:pt>
                <c:pt idx="334">
                  <c:v>2.5099999999999998</c:v>
                </c:pt>
                <c:pt idx="335">
                  <c:v>2.68</c:v>
                </c:pt>
                <c:pt idx="336">
                  <c:v>5.79</c:v>
                </c:pt>
                <c:pt idx="337">
                  <c:v>5.27</c:v>
                </c:pt>
                <c:pt idx="338">
                  <c:v>5.4</c:v>
                </c:pt>
                <c:pt idx="339">
                  <c:v>4.6900000000000004</c:v>
                </c:pt>
                <c:pt idx="340">
                  <c:v>3.69</c:v>
                </c:pt>
                <c:pt idx="341">
                  <c:v>5.2</c:v>
                </c:pt>
                <c:pt idx="342">
                  <c:v>4.87</c:v>
                </c:pt>
                <c:pt idx="343">
                  <c:v>4.82</c:v>
                </c:pt>
                <c:pt idx="344">
                  <c:v>2.48</c:v>
                </c:pt>
                <c:pt idx="345">
                  <c:v>3.62</c:v>
                </c:pt>
                <c:pt idx="346">
                  <c:v>1.82</c:v>
                </c:pt>
                <c:pt idx="347">
                  <c:v>2.75</c:v>
                </c:pt>
                <c:pt idx="348">
                  <c:v>4.18</c:v>
                </c:pt>
                <c:pt idx="349">
                  <c:v>5.0999999999999996</c:v>
                </c:pt>
                <c:pt idx="350">
                  <c:v>4.8899999999999997</c:v>
                </c:pt>
                <c:pt idx="351">
                  <c:v>3.69</c:v>
                </c:pt>
                <c:pt idx="359">
                  <c:v>1.2</c:v>
                </c:pt>
                <c:pt idx="361">
                  <c:v>3.1</c:v>
                </c:pt>
                <c:pt idx="363">
                  <c:v>5.3</c:v>
                </c:pt>
                <c:pt idx="364">
                  <c:v>2.7</c:v>
                </c:pt>
                <c:pt idx="365">
                  <c:v>3.4</c:v>
                </c:pt>
                <c:pt idx="366">
                  <c:v>3.4</c:v>
                </c:pt>
                <c:pt idx="367">
                  <c:v>4.4000000000000004</c:v>
                </c:pt>
                <c:pt idx="368">
                  <c:v>5</c:v>
                </c:pt>
                <c:pt idx="369">
                  <c:v>4.0999999999999996</c:v>
                </c:pt>
                <c:pt idx="370">
                  <c:v>3.8</c:v>
                </c:pt>
                <c:pt idx="371">
                  <c:v>1.5</c:v>
                </c:pt>
                <c:pt idx="372">
                  <c:v>1.9</c:v>
                </c:pt>
                <c:pt idx="373">
                  <c:v>3.1</c:v>
                </c:pt>
                <c:pt idx="374">
                  <c:v>5.0999999999999996</c:v>
                </c:pt>
                <c:pt idx="375">
                  <c:v>3.7</c:v>
                </c:pt>
                <c:pt idx="376">
                  <c:v>3.9</c:v>
                </c:pt>
                <c:pt idx="377">
                  <c:v>5.3</c:v>
                </c:pt>
                <c:pt idx="378">
                  <c:v>4.8</c:v>
                </c:pt>
                <c:pt idx="379">
                  <c:v>8.1999999999999993</c:v>
                </c:pt>
                <c:pt idx="380">
                  <c:v>5.9</c:v>
                </c:pt>
                <c:pt idx="381">
                  <c:v>2.7</c:v>
                </c:pt>
                <c:pt idx="382">
                  <c:v>2.4</c:v>
                </c:pt>
                <c:pt idx="384">
                  <c:v>2.4</c:v>
                </c:pt>
                <c:pt idx="385" formatCode="&quot;(&quot;0.00&quot;)&quot;">
                  <c:v>3.6</c:v>
                </c:pt>
                <c:pt idx="386">
                  <c:v>4.5999999999999996</c:v>
                </c:pt>
                <c:pt idx="387">
                  <c:v>4.3</c:v>
                </c:pt>
                <c:pt idx="388">
                  <c:v>3</c:v>
                </c:pt>
                <c:pt idx="389">
                  <c:v>4.5999999999999996</c:v>
                </c:pt>
                <c:pt idx="390">
                  <c:v>5.0999999999999996</c:v>
                </c:pt>
                <c:pt idx="391">
                  <c:v>5.2</c:v>
                </c:pt>
                <c:pt idx="392">
                  <c:v>5.6</c:v>
                </c:pt>
                <c:pt idx="393">
                  <c:v>4.0999999999999996</c:v>
                </c:pt>
                <c:pt idx="394">
                  <c:v>3.6</c:v>
                </c:pt>
                <c:pt idx="395">
                  <c:v>3.1</c:v>
                </c:pt>
                <c:pt idx="396">
                  <c:v>2.2999999999999998</c:v>
                </c:pt>
                <c:pt idx="397">
                  <c:v>3.9</c:v>
                </c:pt>
                <c:pt idx="398">
                  <c:v>5.0999999999999996</c:v>
                </c:pt>
                <c:pt idx="399">
                  <c:v>4.3</c:v>
                </c:pt>
                <c:pt idx="400">
                  <c:v>2.9</c:v>
                </c:pt>
                <c:pt idx="401">
                  <c:v>3.3</c:v>
                </c:pt>
                <c:pt idx="402">
                  <c:v>3.8</c:v>
                </c:pt>
                <c:pt idx="403">
                  <c:v>3.6</c:v>
                </c:pt>
                <c:pt idx="404">
                  <c:v>3.1</c:v>
                </c:pt>
                <c:pt idx="405">
                  <c:v>3.3</c:v>
                </c:pt>
                <c:pt idx="406">
                  <c:v>1.18</c:v>
                </c:pt>
                <c:pt idx="407">
                  <c:v>0.73</c:v>
                </c:pt>
                <c:pt idx="408">
                  <c:v>0.52</c:v>
                </c:pt>
                <c:pt idx="409">
                  <c:v>2.9</c:v>
                </c:pt>
                <c:pt idx="410">
                  <c:v>3.6</c:v>
                </c:pt>
                <c:pt idx="411">
                  <c:v>3</c:v>
                </c:pt>
                <c:pt idx="412">
                  <c:v>3.3</c:v>
                </c:pt>
                <c:pt idx="413">
                  <c:v>2.21</c:v>
                </c:pt>
                <c:pt idx="414">
                  <c:v>3</c:v>
                </c:pt>
                <c:pt idx="415">
                  <c:v>3.1</c:v>
                </c:pt>
                <c:pt idx="416">
                  <c:v>4</c:v>
                </c:pt>
                <c:pt idx="417">
                  <c:v>3.5</c:v>
                </c:pt>
                <c:pt idx="418">
                  <c:v>1.6</c:v>
                </c:pt>
                <c:pt idx="419">
                  <c:v>0.86</c:v>
                </c:pt>
                <c:pt idx="420">
                  <c:v>1.39</c:v>
                </c:pt>
                <c:pt idx="421">
                  <c:v>1.8</c:v>
                </c:pt>
                <c:pt idx="422">
                  <c:v>5.0999999999999996</c:v>
                </c:pt>
                <c:pt idx="423">
                  <c:v>4.5</c:v>
                </c:pt>
                <c:pt idx="424">
                  <c:v>3.6</c:v>
                </c:pt>
                <c:pt idx="425">
                  <c:v>3.1</c:v>
                </c:pt>
                <c:pt idx="426">
                  <c:v>4.0999999999999996</c:v>
                </c:pt>
                <c:pt idx="427">
                  <c:v>3.5</c:v>
                </c:pt>
                <c:pt idx="428">
                  <c:v>4.0999999999999996</c:v>
                </c:pt>
                <c:pt idx="429">
                  <c:v>3.3</c:v>
                </c:pt>
                <c:pt idx="430">
                  <c:v>2.5</c:v>
                </c:pt>
                <c:pt idx="431">
                  <c:v>2</c:v>
                </c:pt>
                <c:pt idx="432">
                  <c:v>1.54</c:v>
                </c:pt>
                <c:pt idx="433">
                  <c:v>3.6</c:v>
                </c:pt>
                <c:pt idx="434">
                  <c:v>3.8</c:v>
                </c:pt>
                <c:pt idx="435">
                  <c:v>4.5999999999999996</c:v>
                </c:pt>
                <c:pt idx="436">
                  <c:v>2.2999999999999998</c:v>
                </c:pt>
                <c:pt idx="437">
                  <c:v>3.1</c:v>
                </c:pt>
                <c:pt idx="438">
                  <c:v>3.5</c:v>
                </c:pt>
                <c:pt idx="439">
                  <c:v>5.2</c:v>
                </c:pt>
                <c:pt idx="453">
                  <c:v>0.51851851851851849</c:v>
                </c:pt>
              </c:numCache>
            </c:numRef>
          </c:xVal>
          <c:yVal>
            <c:numRef>
              <c:f>浮遊塵!$AB$235:$AB$722</c:f>
              <c:numCache>
                <c:formatCode>0.0</c:formatCode>
                <c:ptCount val="488"/>
                <c:pt idx="0">
                  <c:v>165.4</c:v>
                </c:pt>
                <c:pt idx="1">
                  <c:v>158.19999999999999</c:v>
                </c:pt>
                <c:pt idx="2">
                  <c:v>160.30000000000001</c:v>
                </c:pt>
                <c:pt idx="3">
                  <c:v>129.19999999999999</c:v>
                </c:pt>
                <c:pt idx="4">
                  <c:v>176.7</c:v>
                </c:pt>
                <c:pt idx="5">
                  <c:v>176</c:v>
                </c:pt>
                <c:pt idx="6">
                  <c:v>147.4</c:v>
                </c:pt>
                <c:pt idx="7">
                  <c:v>99.4</c:v>
                </c:pt>
                <c:pt idx="8">
                  <c:v>149</c:v>
                </c:pt>
                <c:pt idx="9">
                  <c:v>114.4</c:v>
                </c:pt>
                <c:pt idx="10">
                  <c:v>158.19999999999999</c:v>
                </c:pt>
                <c:pt idx="11">
                  <c:v>152</c:v>
                </c:pt>
                <c:pt idx="12">
                  <c:v>125.2</c:v>
                </c:pt>
                <c:pt idx="13">
                  <c:v>112</c:v>
                </c:pt>
                <c:pt idx="14">
                  <c:v>142.9</c:v>
                </c:pt>
                <c:pt idx="15">
                  <c:v>102.5</c:v>
                </c:pt>
                <c:pt idx="16">
                  <c:v>69.900000000000006</c:v>
                </c:pt>
                <c:pt idx="17">
                  <c:v>87.7</c:v>
                </c:pt>
                <c:pt idx="18">
                  <c:v>94.9</c:v>
                </c:pt>
                <c:pt idx="19">
                  <c:v>113.8</c:v>
                </c:pt>
                <c:pt idx="20">
                  <c:v>115.1</c:v>
                </c:pt>
                <c:pt idx="21">
                  <c:v>104.6</c:v>
                </c:pt>
                <c:pt idx="22">
                  <c:v>107.1</c:v>
                </c:pt>
                <c:pt idx="23">
                  <c:v>67.099999999999994</c:v>
                </c:pt>
                <c:pt idx="24">
                  <c:v>58.2</c:v>
                </c:pt>
                <c:pt idx="25">
                  <c:v>33.5</c:v>
                </c:pt>
                <c:pt idx="26">
                  <c:v>47.4</c:v>
                </c:pt>
                <c:pt idx="27">
                  <c:v>77.3</c:v>
                </c:pt>
                <c:pt idx="28">
                  <c:v>99</c:v>
                </c:pt>
                <c:pt idx="29">
                  <c:v>105.6</c:v>
                </c:pt>
                <c:pt idx="30">
                  <c:v>84.2</c:v>
                </c:pt>
                <c:pt idx="31">
                  <c:v>93.6</c:v>
                </c:pt>
                <c:pt idx="32">
                  <c:v>57.8</c:v>
                </c:pt>
                <c:pt idx="33">
                  <c:v>59</c:v>
                </c:pt>
                <c:pt idx="34">
                  <c:v>33</c:v>
                </c:pt>
                <c:pt idx="35">
                  <c:v>22.5</c:v>
                </c:pt>
                <c:pt idx="36">
                  <c:v>8.6</c:v>
                </c:pt>
                <c:pt idx="37">
                  <c:v>20.8</c:v>
                </c:pt>
                <c:pt idx="38">
                  <c:v>22</c:v>
                </c:pt>
                <c:pt idx="39">
                  <c:v>17.5</c:v>
                </c:pt>
                <c:pt idx="40">
                  <c:v>18.899999999999999</c:v>
                </c:pt>
                <c:pt idx="41">
                  <c:v>13.3</c:v>
                </c:pt>
                <c:pt idx="42">
                  <c:v>22.7</c:v>
                </c:pt>
                <c:pt idx="43">
                  <c:v>31.1</c:v>
                </c:pt>
                <c:pt idx="44">
                  <c:v>27.2</c:v>
                </c:pt>
                <c:pt idx="45">
                  <c:v>32.9</c:v>
                </c:pt>
                <c:pt idx="46">
                  <c:v>13.2</c:v>
                </c:pt>
                <c:pt idx="47">
                  <c:v>4.2</c:v>
                </c:pt>
                <c:pt idx="48">
                  <c:v>23.8</c:v>
                </c:pt>
                <c:pt idx="49">
                  <c:v>17.3</c:v>
                </c:pt>
                <c:pt idx="50">
                  <c:v>12.5</c:v>
                </c:pt>
                <c:pt idx="51">
                  <c:v>1.7</c:v>
                </c:pt>
                <c:pt idx="52">
                  <c:v>19.2</c:v>
                </c:pt>
                <c:pt idx="53">
                  <c:v>13.2</c:v>
                </c:pt>
                <c:pt idx="55">
                  <c:v>16.399999999999999</c:v>
                </c:pt>
                <c:pt idx="56">
                  <c:v>11.9</c:v>
                </c:pt>
                <c:pt idx="57">
                  <c:v>0.9</c:v>
                </c:pt>
                <c:pt idx="58">
                  <c:v>10.5</c:v>
                </c:pt>
                <c:pt idx="59">
                  <c:v>6.2</c:v>
                </c:pt>
                <c:pt idx="60">
                  <c:v>3.5</c:v>
                </c:pt>
                <c:pt idx="61">
                  <c:v>29</c:v>
                </c:pt>
                <c:pt idx="62">
                  <c:v>11.2</c:v>
                </c:pt>
                <c:pt idx="63">
                  <c:v>4.2</c:v>
                </c:pt>
                <c:pt idx="64">
                  <c:v>6.2</c:v>
                </c:pt>
                <c:pt idx="65">
                  <c:v>2.2999999999999998</c:v>
                </c:pt>
                <c:pt idx="66">
                  <c:v>11</c:v>
                </c:pt>
                <c:pt idx="67">
                  <c:v>31.9</c:v>
                </c:pt>
                <c:pt idx="68">
                  <c:v>27.3</c:v>
                </c:pt>
                <c:pt idx="69">
                  <c:v>14.9</c:v>
                </c:pt>
                <c:pt idx="70">
                  <c:v>35.4</c:v>
                </c:pt>
                <c:pt idx="71">
                  <c:v>34</c:v>
                </c:pt>
                <c:pt idx="72">
                  <c:v>30.5</c:v>
                </c:pt>
                <c:pt idx="73">
                  <c:v>50.7</c:v>
                </c:pt>
                <c:pt idx="74">
                  <c:v>43</c:v>
                </c:pt>
                <c:pt idx="75">
                  <c:v>25.3</c:v>
                </c:pt>
                <c:pt idx="76">
                  <c:v>48.2</c:v>
                </c:pt>
                <c:pt idx="77">
                  <c:v>33.4</c:v>
                </c:pt>
                <c:pt idx="78">
                  <c:v>57.9</c:v>
                </c:pt>
                <c:pt idx="79">
                  <c:v>81.400000000000006</c:v>
                </c:pt>
                <c:pt idx="80">
                  <c:v>58.2</c:v>
                </c:pt>
                <c:pt idx="81">
                  <c:v>94.8</c:v>
                </c:pt>
                <c:pt idx="82">
                  <c:v>107.6</c:v>
                </c:pt>
                <c:pt idx="83">
                  <c:v>110.5</c:v>
                </c:pt>
                <c:pt idx="84">
                  <c:v>119.2</c:v>
                </c:pt>
                <c:pt idx="85">
                  <c:v>114.9</c:v>
                </c:pt>
                <c:pt idx="86">
                  <c:v>109.7</c:v>
                </c:pt>
                <c:pt idx="87">
                  <c:v>168.4</c:v>
                </c:pt>
                <c:pt idx="88">
                  <c:v>141.80000000000001</c:v>
                </c:pt>
                <c:pt idx="89">
                  <c:v>161.9</c:v>
                </c:pt>
                <c:pt idx="90">
                  <c:v>164.6</c:v>
                </c:pt>
                <c:pt idx="91">
                  <c:v>193.1</c:v>
                </c:pt>
                <c:pt idx="92">
                  <c:v>171.1</c:v>
                </c:pt>
                <c:pt idx="93">
                  <c:v>107.7</c:v>
                </c:pt>
                <c:pt idx="94">
                  <c:v>182.6</c:v>
                </c:pt>
                <c:pt idx="95">
                  <c:v>195.3</c:v>
                </c:pt>
                <c:pt idx="96">
                  <c:v>200.9</c:v>
                </c:pt>
                <c:pt idx="97">
                  <c:v>165.5</c:v>
                </c:pt>
                <c:pt idx="98">
                  <c:v>158.30000000000001</c:v>
                </c:pt>
                <c:pt idx="99">
                  <c:v>160.4</c:v>
                </c:pt>
                <c:pt idx="100">
                  <c:v>163.69999999999999</c:v>
                </c:pt>
                <c:pt idx="101">
                  <c:v>128.1</c:v>
                </c:pt>
                <c:pt idx="102">
                  <c:v>154.69999999999999</c:v>
                </c:pt>
                <c:pt idx="103">
                  <c:v>156.30000000000001</c:v>
                </c:pt>
                <c:pt idx="104">
                  <c:v>149.9</c:v>
                </c:pt>
                <c:pt idx="105">
                  <c:v>124.2</c:v>
                </c:pt>
                <c:pt idx="106">
                  <c:v>153</c:v>
                </c:pt>
                <c:pt idx="107">
                  <c:v>213.9</c:v>
                </c:pt>
                <c:pt idx="108">
                  <c:v>133.4</c:v>
                </c:pt>
                <c:pt idx="109">
                  <c:v>199.6</c:v>
                </c:pt>
                <c:pt idx="110">
                  <c:v>162.1</c:v>
                </c:pt>
                <c:pt idx="111">
                  <c:v>146.30000000000001</c:v>
                </c:pt>
                <c:pt idx="112">
                  <c:v>163</c:v>
                </c:pt>
                <c:pt idx="113">
                  <c:v>202.3</c:v>
                </c:pt>
                <c:pt idx="114">
                  <c:v>157.30000000000001</c:v>
                </c:pt>
                <c:pt idx="115">
                  <c:v>172.8</c:v>
                </c:pt>
                <c:pt idx="116">
                  <c:v>142.9</c:v>
                </c:pt>
                <c:pt idx="117">
                  <c:v>203</c:v>
                </c:pt>
                <c:pt idx="118">
                  <c:v>208.2</c:v>
                </c:pt>
                <c:pt idx="119">
                  <c:v>221</c:v>
                </c:pt>
                <c:pt idx="120">
                  <c:v>157.5</c:v>
                </c:pt>
                <c:pt idx="121">
                  <c:v>166</c:v>
                </c:pt>
                <c:pt idx="122">
                  <c:v>130.1</c:v>
                </c:pt>
                <c:pt idx="123">
                  <c:v>158.69999999999999</c:v>
                </c:pt>
                <c:pt idx="124">
                  <c:v>131.6</c:v>
                </c:pt>
                <c:pt idx="125">
                  <c:v>173.4</c:v>
                </c:pt>
                <c:pt idx="126">
                  <c:v>113.2</c:v>
                </c:pt>
                <c:pt idx="127">
                  <c:v>109</c:v>
                </c:pt>
                <c:pt idx="128">
                  <c:v>69.2</c:v>
                </c:pt>
                <c:pt idx="129">
                  <c:v>64.5</c:v>
                </c:pt>
                <c:pt idx="130">
                  <c:v>81.8</c:v>
                </c:pt>
                <c:pt idx="131">
                  <c:v>67.5</c:v>
                </c:pt>
                <c:pt idx="132">
                  <c:v>76.8</c:v>
                </c:pt>
                <c:pt idx="133">
                  <c:v>119.7</c:v>
                </c:pt>
                <c:pt idx="134">
                  <c:v>92.4</c:v>
                </c:pt>
                <c:pt idx="135">
                  <c:v>88.4</c:v>
                </c:pt>
                <c:pt idx="136">
                  <c:v>53.3</c:v>
                </c:pt>
                <c:pt idx="137">
                  <c:v>84.3</c:v>
                </c:pt>
                <c:pt idx="138">
                  <c:v>77.3</c:v>
                </c:pt>
                <c:pt idx="139">
                  <c:v>61.8</c:v>
                </c:pt>
                <c:pt idx="140">
                  <c:v>58.2</c:v>
                </c:pt>
                <c:pt idx="141">
                  <c:v>44.4</c:v>
                </c:pt>
                <c:pt idx="142">
                  <c:v>63.7</c:v>
                </c:pt>
                <c:pt idx="143">
                  <c:v>48.5</c:v>
                </c:pt>
                <c:pt idx="144">
                  <c:v>25.4</c:v>
                </c:pt>
                <c:pt idx="145">
                  <c:v>48.6</c:v>
                </c:pt>
                <c:pt idx="146">
                  <c:v>31.7</c:v>
                </c:pt>
                <c:pt idx="147">
                  <c:v>46.2</c:v>
                </c:pt>
                <c:pt idx="148">
                  <c:v>60.9</c:v>
                </c:pt>
                <c:pt idx="149">
                  <c:v>36.9</c:v>
                </c:pt>
                <c:pt idx="150">
                  <c:v>31.1</c:v>
                </c:pt>
                <c:pt idx="151">
                  <c:v>16.100000000000001</c:v>
                </c:pt>
                <c:pt idx="152">
                  <c:v>16.899999999999999</c:v>
                </c:pt>
                <c:pt idx="153">
                  <c:v>24.8</c:v>
                </c:pt>
                <c:pt idx="154">
                  <c:v>33.299999999999997</c:v>
                </c:pt>
                <c:pt idx="155">
                  <c:v>24.4</c:v>
                </c:pt>
                <c:pt idx="156">
                  <c:v>34.4</c:v>
                </c:pt>
                <c:pt idx="157">
                  <c:v>46.2</c:v>
                </c:pt>
                <c:pt idx="158">
                  <c:v>18.3</c:v>
                </c:pt>
                <c:pt idx="159">
                  <c:v>21.8</c:v>
                </c:pt>
                <c:pt idx="160">
                  <c:v>23.9</c:v>
                </c:pt>
                <c:pt idx="161">
                  <c:v>30.8</c:v>
                </c:pt>
                <c:pt idx="162">
                  <c:v>30.4</c:v>
                </c:pt>
                <c:pt idx="163">
                  <c:v>17.5</c:v>
                </c:pt>
                <c:pt idx="164">
                  <c:v>12.9</c:v>
                </c:pt>
                <c:pt idx="165">
                  <c:v>10.9</c:v>
                </c:pt>
                <c:pt idx="166">
                  <c:v>12</c:v>
                </c:pt>
                <c:pt idx="167">
                  <c:v>12.7</c:v>
                </c:pt>
                <c:pt idx="168">
                  <c:v>11</c:v>
                </c:pt>
                <c:pt idx="169">
                  <c:v>19.8</c:v>
                </c:pt>
                <c:pt idx="170">
                  <c:v>8.3000000000000007</c:v>
                </c:pt>
                <c:pt idx="171">
                  <c:v>7.5</c:v>
                </c:pt>
                <c:pt idx="172">
                  <c:v>10</c:v>
                </c:pt>
                <c:pt idx="173">
                  <c:v>4</c:v>
                </c:pt>
                <c:pt idx="174">
                  <c:v>6.8</c:v>
                </c:pt>
                <c:pt idx="175">
                  <c:v>3.8</c:v>
                </c:pt>
                <c:pt idx="176">
                  <c:v>4.3</c:v>
                </c:pt>
                <c:pt idx="177">
                  <c:v>9.4</c:v>
                </c:pt>
                <c:pt idx="178">
                  <c:v>6.3</c:v>
                </c:pt>
                <c:pt idx="179">
                  <c:v>13.4</c:v>
                </c:pt>
                <c:pt idx="180">
                  <c:v>3</c:v>
                </c:pt>
                <c:pt idx="181">
                  <c:v>1</c:v>
                </c:pt>
                <c:pt idx="182">
                  <c:v>19.7</c:v>
                </c:pt>
                <c:pt idx="183">
                  <c:v>10.199999999999999</c:v>
                </c:pt>
                <c:pt idx="184">
                  <c:v>4.4000000000000004</c:v>
                </c:pt>
                <c:pt idx="185">
                  <c:v>7.2</c:v>
                </c:pt>
                <c:pt idx="186">
                  <c:v>6.2</c:v>
                </c:pt>
                <c:pt idx="187">
                  <c:v>14.5</c:v>
                </c:pt>
                <c:pt idx="188">
                  <c:v>15.5</c:v>
                </c:pt>
                <c:pt idx="189">
                  <c:v>12.5</c:v>
                </c:pt>
                <c:pt idx="190">
                  <c:v>8.1</c:v>
                </c:pt>
                <c:pt idx="191">
                  <c:v>21.2</c:v>
                </c:pt>
                <c:pt idx="192">
                  <c:v>37.9</c:v>
                </c:pt>
                <c:pt idx="193">
                  <c:v>21.1</c:v>
                </c:pt>
                <c:pt idx="194">
                  <c:v>34.9</c:v>
                </c:pt>
                <c:pt idx="195">
                  <c:v>35.6</c:v>
                </c:pt>
                <c:pt idx="196">
                  <c:v>31.2</c:v>
                </c:pt>
                <c:pt idx="197">
                  <c:v>30.2</c:v>
                </c:pt>
                <c:pt idx="198">
                  <c:v>51.1</c:v>
                </c:pt>
                <c:pt idx="199">
                  <c:v>59.4</c:v>
                </c:pt>
                <c:pt idx="200">
                  <c:v>45.3</c:v>
                </c:pt>
                <c:pt idx="201">
                  <c:v>63.8</c:v>
                </c:pt>
                <c:pt idx="202">
                  <c:v>82.4</c:v>
                </c:pt>
                <c:pt idx="203">
                  <c:v>93.5</c:v>
                </c:pt>
                <c:pt idx="204">
                  <c:v>92.1</c:v>
                </c:pt>
                <c:pt idx="205">
                  <c:v>54.2</c:v>
                </c:pt>
                <c:pt idx="206">
                  <c:v>73</c:v>
                </c:pt>
                <c:pt idx="207">
                  <c:v>76.7</c:v>
                </c:pt>
                <c:pt idx="208">
                  <c:v>53.5</c:v>
                </c:pt>
                <c:pt idx="209">
                  <c:v>71.3</c:v>
                </c:pt>
                <c:pt idx="210">
                  <c:v>73.599999999999994</c:v>
                </c:pt>
                <c:pt idx="211">
                  <c:v>70.8</c:v>
                </c:pt>
                <c:pt idx="212">
                  <c:v>108.4</c:v>
                </c:pt>
                <c:pt idx="213">
                  <c:v>135.4</c:v>
                </c:pt>
                <c:pt idx="214">
                  <c:v>111</c:v>
                </c:pt>
                <c:pt idx="215">
                  <c:v>76.3</c:v>
                </c:pt>
                <c:pt idx="216">
                  <c:v>74.900000000000006</c:v>
                </c:pt>
                <c:pt idx="217">
                  <c:v>115.9</c:v>
                </c:pt>
                <c:pt idx="218">
                  <c:v>126.3</c:v>
                </c:pt>
                <c:pt idx="219">
                  <c:v>79.400000000000006</c:v>
                </c:pt>
                <c:pt idx="220">
                  <c:v>83.1</c:v>
                </c:pt>
                <c:pt idx="221">
                  <c:v>117.08</c:v>
                </c:pt>
                <c:pt idx="222">
                  <c:v>124.89</c:v>
                </c:pt>
                <c:pt idx="223">
                  <c:v>113.56</c:v>
                </c:pt>
                <c:pt idx="224">
                  <c:v>90.24</c:v>
                </c:pt>
                <c:pt idx="225">
                  <c:v>107.45</c:v>
                </c:pt>
                <c:pt idx="226">
                  <c:v>167</c:v>
                </c:pt>
                <c:pt idx="227">
                  <c:v>124.55</c:v>
                </c:pt>
                <c:pt idx="228">
                  <c:v>108.17</c:v>
                </c:pt>
                <c:pt idx="231">
                  <c:v>71.400000000000006</c:v>
                </c:pt>
                <c:pt idx="232">
                  <c:v>87.47</c:v>
                </c:pt>
                <c:pt idx="233">
                  <c:v>80.28</c:v>
                </c:pt>
                <c:pt idx="234">
                  <c:v>74.88</c:v>
                </c:pt>
                <c:pt idx="235">
                  <c:v>107.44</c:v>
                </c:pt>
                <c:pt idx="236">
                  <c:v>82.29</c:v>
                </c:pt>
                <c:pt idx="237">
                  <c:v>89.4</c:v>
                </c:pt>
                <c:pt idx="238">
                  <c:v>87.82</c:v>
                </c:pt>
                <c:pt idx="239">
                  <c:v>108.33</c:v>
                </c:pt>
                <c:pt idx="240">
                  <c:v>150.85</c:v>
                </c:pt>
                <c:pt idx="241">
                  <c:v>134.06</c:v>
                </c:pt>
                <c:pt idx="242">
                  <c:v>106.3</c:v>
                </c:pt>
                <c:pt idx="243">
                  <c:v>125.14</c:v>
                </c:pt>
                <c:pt idx="244">
                  <c:v>118.46</c:v>
                </c:pt>
                <c:pt idx="245">
                  <c:v>104.52</c:v>
                </c:pt>
                <c:pt idx="246">
                  <c:v>84.45</c:v>
                </c:pt>
                <c:pt idx="247">
                  <c:v>123.06</c:v>
                </c:pt>
                <c:pt idx="248">
                  <c:v>136.1</c:v>
                </c:pt>
                <c:pt idx="249">
                  <c:v>125.85</c:v>
                </c:pt>
                <c:pt idx="250">
                  <c:v>97.48</c:v>
                </c:pt>
                <c:pt idx="251">
                  <c:v>105.83</c:v>
                </c:pt>
                <c:pt idx="252">
                  <c:v>147.77000000000001</c:v>
                </c:pt>
                <c:pt idx="253">
                  <c:v>106.86</c:v>
                </c:pt>
                <c:pt idx="254">
                  <c:v>93.17</c:v>
                </c:pt>
                <c:pt idx="255">
                  <c:v>76.2</c:v>
                </c:pt>
                <c:pt idx="256">
                  <c:v>89.76</c:v>
                </c:pt>
                <c:pt idx="257">
                  <c:v>51.78</c:v>
                </c:pt>
                <c:pt idx="258">
                  <c:v>72.900000000000006</c:v>
                </c:pt>
                <c:pt idx="259">
                  <c:v>61.57</c:v>
                </c:pt>
                <c:pt idx="260">
                  <c:v>68.45</c:v>
                </c:pt>
                <c:pt idx="261">
                  <c:v>71.2</c:v>
                </c:pt>
                <c:pt idx="262">
                  <c:v>60.75</c:v>
                </c:pt>
                <c:pt idx="263">
                  <c:v>76.290000000000006</c:v>
                </c:pt>
                <c:pt idx="264">
                  <c:v>54.18</c:v>
                </c:pt>
                <c:pt idx="265">
                  <c:v>73.58</c:v>
                </c:pt>
                <c:pt idx="266">
                  <c:v>45.18</c:v>
                </c:pt>
                <c:pt idx="267">
                  <c:v>54.33</c:v>
                </c:pt>
                <c:pt idx="268">
                  <c:v>35.65</c:v>
                </c:pt>
                <c:pt idx="269">
                  <c:v>49.88</c:v>
                </c:pt>
                <c:pt idx="270">
                  <c:v>45.89</c:v>
                </c:pt>
                <c:pt idx="271">
                  <c:v>38.380000000000003</c:v>
                </c:pt>
                <c:pt idx="272">
                  <c:v>45.79</c:v>
                </c:pt>
                <c:pt idx="273">
                  <c:v>49.73</c:v>
                </c:pt>
                <c:pt idx="274">
                  <c:v>60.08</c:v>
                </c:pt>
                <c:pt idx="275">
                  <c:v>52</c:v>
                </c:pt>
                <c:pt idx="276">
                  <c:v>41.25</c:v>
                </c:pt>
                <c:pt idx="277">
                  <c:v>67.64</c:v>
                </c:pt>
                <c:pt idx="278">
                  <c:v>48.29</c:v>
                </c:pt>
                <c:pt idx="279">
                  <c:v>23.27</c:v>
                </c:pt>
                <c:pt idx="280">
                  <c:v>37.380000000000003</c:v>
                </c:pt>
                <c:pt idx="281">
                  <c:v>33.33</c:v>
                </c:pt>
                <c:pt idx="282">
                  <c:v>27.35</c:v>
                </c:pt>
                <c:pt idx="283">
                  <c:v>28.38</c:v>
                </c:pt>
                <c:pt idx="284">
                  <c:v>36.21</c:v>
                </c:pt>
                <c:pt idx="285">
                  <c:v>32.25</c:v>
                </c:pt>
                <c:pt idx="286">
                  <c:v>35.92</c:v>
                </c:pt>
                <c:pt idx="287">
                  <c:v>40.71</c:v>
                </c:pt>
                <c:pt idx="288">
                  <c:v>30.11</c:v>
                </c:pt>
                <c:pt idx="289">
                  <c:v>4.46</c:v>
                </c:pt>
                <c:pt idx="290">
                  <c:v>21.29</c:v>
                </c:pt>
                <c:pt idx="291">
                  <c:v>44.71</c:v>
                </c:pt>
                <c:pt idx="292">
                  <c:v>16.77</c:v>
                </c:pt>
                <c:pt idx="293">
                  <c:v>3.5</c:v>
                </c:pt>
                <c:pt idx="294">
                  <c:v>13.8</c:v>
                </c:pt>
                <c:pt idx="295">
                  <c:v>31.12</c:v>
                </c:pt>
                <c:pt idx="296">
                  <c:v>42.92</c:v>
                </c:pt>
                <c:pt idx="297">
                  <c:v>17.38</c:v>
                </c:pt>
                <c:pt idx="298">
                  <c:v>14.29</c:v>
                </c:pt>
                <c:pt idx="299">
                  <c:v>14.53</c:v>
                </c:pt>
                <c:pt idx="300">
                  <c:v>8.14</c:v>
                </c:pt>
                <c:pt idx="302">
                  <c:v>19.670000000000002</c:v>
                </c:pt>
                <c:pt idx="303">
                  <c:v>13.69</c:v>
                </c:pt>
                <c:pt idx="304">
                  <c:v>23.23</c:v>
                </c:pt>
                <c:pt idx="305">
                  <c:v>15.24</c:v>
                </c:pt>
                <c:pt idx="306">
                  <c:v>5.82</c:v>
                </c:pt>
                <c:pt idx="307">
                  <c:v>4.59</c:v>
                </c:pt>
                <c:pt idx="308">
                  <c:v>14.05</c:v>
                </c:pt>
                <c:pt idx="309">
                  <c:v>16.5</c:v>
                </c:pt>
                <c:pt idx="310">
                  <c:v>5.63</c:v>
                </c:pt>
                <c:pt idx="311">
                  <c:v>7.5</c:v>
                </c:pt>
                <c:pt idx="312">
                  <c:v>2.6</c:v>
                </c:pt>
                <c:pt idx="313">
                  <c:v>1.42</c:v>
                </c:pt>
                <c:pt idx="314">
                  <c:v>2.25</c:v>
                </c:pt>
                <c:pt idx="315">
                  <c:v>13.27</c:v>
                </c:pt>
                <c:pt idx="316">
                  <c:v>5.36</c:v>
                </c:pt>
                <c:pt idx="317">
                  <c:v>1.65</c:v>
                </c:pt>
                <c:pt idx="318">
                  <c:v>11.29</c:v>
                </c:pt>
                <c:pt idx="319">
                  <c:v>4.3499999999999996</c:v>
                </c:pt>
                <c:pt idx="320">
                  <c:v>4.07</c:v>
                </c:pt>
                <c:pt idx="321">
                  <c:v>4.93</c:v>
                </c:pt>
                <c:pt idx="322">
                  <c:v>0.92</c:v>
                </c:pt>
                <c:pt idx="323">
                  <c:v>0</c:v>
                </c:pt>
                <c:pt idx="324">
                  <c:v>0.93</c:v>
                </c:pt>
                <c:pt idx="325">
                  <c:v>5.19</c:v>
                </c:pt>
                <c:pt idx="326">
                  <c:v>5.24</c:v>
                </c:pt>
                <c:pt idx="327">
                  <c:v>0.96</c:v>
                </c:pt>
                <c:pt idx="328">
                  <c:v>2.5299999999999998</c:v>
                </c:pt>
                <c:pt idx="329">
                  <c:v>0.61</c:v>
                </c:pt>
                <c:pt idx="330">
                  <c:v>1.1399999999999999</c:v>
                </c:pt>
                <c:pt idx="331">
                  <c:v>1.04</c:v>
                </c:pt>
                <c:pt idx="332">
                  <c:v>3.13</c:v>
                </c:pt>
                <c:pt idx="333">
                  <c:v>4.83</c:v>
                </c:pt>
                <c:pt idx="334">
                  <c:v>1.4</c:v>
                </c:pt>
                <c:pt idx="335">
                  <c:v>0</c:v>
                </c:pt>
                <c:pt idx="336">
                  <c:v>6.93</c:v>
                </c:pt>
                <c:pt idx="337">
                  <c:v>4.78</c:v>
                </c:pt>
                <c:pt idx="338">
                  <c:v>4.6900000000000004</c:v>
                </c:pt>
                <c:pt idx="339">
                  <c:v>13.73</c:v>
                </c:pt>
                <c:pt idx="340">
                  <c:v>15.07</c:v>
                </c:pt>
                <c:pt idx="341">
                  <c:v>21.93</c:v>
                </c:pt>
                <c:pt idx="342">
                  <c:v>19.78</c:v>
                </c:pt>
                <c:pt idx="343">
                  <c:v>8.4700000000000006</c:v>
                </c:pt>
                <c:pt idx="344">
                  <c:v>12.71</c:v>
                </c:pt>
                <c:pt idx="345">
                  <c:v>18.89</c:v>
                </c:pt>
                <c:pt idx="346">
                  <c:v>18.190000000000001</c:v>
                </c:pt>
                <c:pt idx="347">
                  <c:v>26.61</c:v>
                </c:pt>
                <c:pt idx="348">
                  <c:v>33.81</c:v>
                </c:pt>
                <c:pt idx="349">
                  <c:v>22.76</c:v>
                </c:pt>
                <c:pt idx="350">
                  <c:v>31.18</c:v>
                </c:pt>
                <c:pt idx="351">
                  <c:v>21.04</c:v>
                </c:pt>
                <c:pt idx="352">
                  <c:v>25.76</c:v>
                </c:pt>
                <c:pt idx="353">
                  <c:v>35.29</c:v>
                </c:pt>
                <c:pt idx="355">
                  <c:v>62.71</c:v>
                </c:pt>
                <c:pt idx="356">
                  <c:v>60</c:v>
                </c:pt>
                <c:pt idx="357">
                  <c:v>50.57</c:v>
                </c:pt>
                <c:pt idx="358">
                  <c:v>51.75</c:v>
                </c:pt>
                <c:pt idx="359">
                  <c:v>51.58</c:v>
                </c:pt>
                <c:pt idx="360">
                  <c:v>51.55</c:v>
                </c:pt>
                <c:pt idx="361">
                  <c:v>91.33</c:v>
                </c:pt>
                <c:pt idx="362">
                  <c:v>96.32</c:v>
                </c:pt>
                <c:pt idx="363">
                  <c:v>8.84</c:v>
                </c:pt>
                <c:pt idx="364">
                  <c:v>84.22</c:v>
                </c:pt>
                <c:pt idx="365">
                  <c:v>70.569999999999993</c:v>
                </c:pt>
                <c:pt idx="366">
                  <c:v>44.73</c:v>
                </c:pt>
                <c:pt idx="367">
                  <c:v>65.42</c:v>
                </c:pt>
                <c:pt idx="368">
                  <c:v>51.95</c:v>
                </c:pt>
                <c:pt idx="369">
                  <c:v>79.7</c:v>
                </c:pt>
                <c:pt idx="370">
                  <c:v>77.47</c:v>
                </c:pt>
                <c:pt idx="371">
                  <c:v>75.2</c:v>
                </c:pt>
                <c:pt idx="372">
                  <c:v>79.099999999999994</c:v>
                </c:pt>
                <c:pt idx="373">
                  <c:v>76.209999999999994</c:v>
                </c:pt>
                <c:pt idx="374">
                  <c:v>64.58</c:v>
                </c:pt>
                <c:pt idx="375">
                  <c:v>72.25</c:v>
                </c:pt>
                <c:pt idx="376">
                  <c:v>43.7</c:v>
                </c:pt>
                <c:pt idx="377">
                  <c:v>76.540000000000006</c:v>
                </c:pt>
                <c:pt idx="378">
                  <c:v>46.36</c:v>
                </c:pt>
                <c:pt idx="379">
                  <c:v>60.92</c:v>
                </c:pt>
                <c:pt idx="380">
                  <c:v>91.4</c:v>
                </c:pt>
                <c:pt idx="381">
                  <c:v>98.81</c:v>
                </c:pt>
                <c:pt idx="382">
                  <c:v>60.94</c:v>
                </c:pt>
                <c:pt idx="383">
                  <c:v>63.9</c:v>
                </c:pt>
                <c:pt idx="384">
                  <c:v>75.400000000000006</c:v>
                </c:pt>
                <c:pt idx="385">
                  <c:v>53.5</c:v>
                </c:pt>
                <c:pt idx="386">
                  <c:v>102.17</c:v>
                </c:pt>
                <c:pt idx="387">
                  <c:v>97.26</c:v>
                </c:pt>
                <c:pt idx="388">
                  <c:v>104.55</c:v>
                </c:pt>
                <c:pt idx="389">
                  <c:v>98.32</c:v>
                </c:pt>
                <c:pt idx="390">
                  <c:v>111.3</c:v>
                </c:pt>
                <c:pt idx="391">
                  <c:v>109.5</c:v>
                </c:pt>
                <c:pt idx="392">
                  <c:v>93.08</c:v>
                </c:pt>
                <c:pt idx="393">
                  <c:v>99.83</c:v>
                </c:pt>
                <c:pt idx="394">
                  <c:v>79.209999999999994</c:v>
                </c:pt>
                <c:pt idx="395">
                  <c:v>74.2</c:v>
                </c:pt>
                <c:pt idx="396">
                  <c:v>92</c:v>
                </c:pt>
                <c:pt idx="397">
                  <c:v>99.67</c:v>
                </c:pt>
                <c:pt idx="398">
                  <c:v>73.45</c:v>
                </c:pt>
                <c:pt idx="399">
                  <c:v>89.11</c:v>
                </c:pt>
                <c:pt idx="400">
                  <c:v>90.36</c:v>
                </c:pt>
                <c:pt idx="401">
                  <c:v>80.33</c:v>
                </c:pt>
                <c:pt idx="402">
                  <c:v>55.9</c:v>
                </c:pt>
                <c:pt idx="403">
                  <c:v>60.5</c:v>
                </c:pt>
                <c:pt idx="404">
                  <c:v>67.53</c:v>
                </c:pt>
                <c:pt idx="405">
                  <c:v>70.17</c:v>
                </c:pt>
                <c:pt idx="406">
                  <c:v>56.38</c:v>
                </c:pt>
                <c:pt idx="407">
                  <c:v>47.83</c:v>
                </c:pt>
                <c:pt idx="408">
                  <c:v>48.26</c:v>
                </c:pt>
                <c:pt idx="409">
                  <c:v>58.14</c:v>
                </c:pt>
                <c:pt idx="410">
                  <c:v>48.62</c:v>
                </c:pt>
                <c:pt idx="411">
                  <c:v>51.22</c:v>
                </c:pt>
                <c:pt idx="412">
                  <c:v>42.92</c:v>
                </c:pt>
                <c:pt idx="413">
                  <c:v>44.48</c:v>
                </c:pt>
                <c:pt idx="414">
                  <c:v>51.67</c:v>
                </c:pt>
                <c:pt idx="415">
                  <c:v>36.729999999999997</c:v>
                </c:pt>
                <c:pt idx="416">
                  <c:v>32.6</c:v>
                </c:pt>
                <c:pt idx="417">
                  <c:v>46.05</c:v>
                </c:pt>
                <c:pt idx="418">
                  <c:v>19.600000000000001</c:v>
                </c:pt>
                <c:pt idx="419">
                  <c:v>24.94</c:v>
                </c:pt>
                <c:pt idx="420">
                  <c:v>42.05</c:v>
                </c:pt>
                <c:pt idx="421">
                  <c:v>34.71</c:v>
                </c:pt>
                <c:pt idx="422">
                  <c:v>23.06</c:v>
                </c:pt>
                <c:pt idx="423">
                  <c:v>18.11</c:v>
                </c:pt>
                <c:pt idx="424">
                  <c:v>12.08</c:v>
                </c:pt>
                <c:pt idx="425">
                  <c:v>20.100000000000001</c:v>
                </c:pt>
                <c:pt idx="426">
                  <c:v>17.04</c:v>
                </c:pt>
                <c:pt idx="427">
                  <c:v>12.48</c:v>
                </c:pt>
                <c:pt idx="428">
                  <c:v>24.33</c:v>
                </c:pt>
                <c:pt idx="429">
                  <c:v>18.18</c:v>
                </c:pt>
                <c:pt idx="430">
                  <c:v>16.63</c:v>
                </c:pt>
                <c:pt idx="431">
                  <c:v>14.67</c:v>
                </c:pt>
                <c:pt idx="432">
                  <c:v>27.05</c:v>
                </c:pt>
                <c:pt idx="433">
                  <c:v>38.32</c:v>
                </c:pt>
                <c:pt idx="434">
                  <c:v>16</c:v>
                </c:pt>
                <c:pt idx="435">
                  <c:v>5</c:v>
                </c:pt>
                <c:pt idx="436">
                  <c:v>6.67</c:v>
                </c:pt>
                <c:pt idx="437">
                  <c:v>3.41</c:v>
                </c:pt>
                <c:pt idx="438">
                  <c:v>9.67</c:v>
                </c:pt>
                <c:pt idx="439">
                  <c:v>0.48</c:v>
                </c:pt>
                <c:pt idx="440">
                  <c:v>5.26</c:v>
                </c:pt>
                <c:pt idx="441">
                  <c:v>7.39</c:v>
                </c:pt>
                <c:pt idx="442">
                  <c:v>9</c:v>
                </c:pt>
                <c:pt idx="443">
                  <c:v>0.5</c:v>
                </c:pt>
                <c:pt idx="444">
                  <c:v>8.1300000000000008</c:v>
                </c:pt>
                <c:pt idx="445">
                  <c:v>2.92</c:v>
                </c:pt>
                <c:pt idx="446">
                  <c:v>3.43</c:v>
                </c:pt>
                <c:pt idx="447">
                  <c:v>3.52</c:v>
                </c:pt>
                <c:pt idx="448">
                  <c:v>0</c:v>
                </c:pt>
              </c:numCache>
            </c:numRef>
          </c:yVal>
          <c:smooth val="0"/>
        </c:ser>
        <c:dLbls>
          <c:showLegendKey val="0"/>
          <c:showVal val="0"/>
          <c:showCatName val="0"/>
          <c:showSerName val="0"/>
          <c:showPercent val="0"/>
          <c:showBubbleSize val="0"/>
        </c:dLbls>
        <c:axId val="232189952"/>
        <c:axId val="232192256"/>
      </c:scatterChart>
      <c:valAx>
        <c:axId val="232189952"/>
        <c:scaling>
          <c:orientation val="minMax"/>
        </c:scaling>
        <c:delete val="0"/>
        <c:axPos val="b"/>
        <c:majorGridlines>
          <c:spPr>
            <a:ln w="3175">
              <a:pattFill prst="pct50">
                <a:fgClr>
                  <a:srgbClr val="000000"/>
                </a:fgClr>
                <a:bgClr>
                  <a:srgbClr val="FFFFFF"/>
                </a:bgClr>
              </a:pattFill>
              <a:prstDash val="solid"/>
            </a:ln>
          </c:spPr>
        </c:majorGridlines>
        <c:title>
          <c:tx>
            <c:rich>
              <a:bodyPr/>
              <a:lstStyle/>
              <a:p>
                <a:pPr>
                  <a:defRPr sz="1100" b="0" i="0" u="none" strike="noStrike" baseline="0">
                    <a:solidFill>
                      <a:srgbClr val="000000"/>
                    </a:solidFill>
                    <a:latin typeface="Meiryo UI"/>
                    <a:ea typeface="Meiryo UI"/>
                    <a:cs typeface="Meiryo UI"/>
                  </a:defRPr>
                </a:pPr>
                <a:r>
                  <a:rPr lang="en-US" altLang="ja-JP"/>
                  <a:t>Be-7</a:t>
                </a:r>
                <a:endParaRPr lang="ja-JP" altLang="en-US"/>
              </a:p>
            </c:rich>
          </c:tx>
          <c:layout>
            <c:manualLayout>
              <c:xMode val="edge"/>
              <c:yMode val="edge"/>
              <c:x val="0.63600188036196958"/>
              <c:y val="0.88863029722002251"/>
            </c:manualLayout>
          </c:layout>
          <c:overlay val="0"/>
          <c:spPr>
            <a:noFill/>
            <a:ln w="25400">
              <a:noFill/>
            </a:ln>
          </c:spPr>
        </c:title>
        <c:numFmt formatCode="0_);[Red]\(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232192256"/>
        <c:crosses val="autoZero"/>
        <c:crossBetween val="midCat"/>
      </c:valAx>
      <c:valAx>
        <c:axId val="232192256"/>
        <c:scaling>
          <c:orientation val="minMax"/>
        </c:scaling>
        <c:delete val="0"/>
        <c:axPos val="l"/>
        <c:majorGridlines>
          <c:spPr>
            <a:ln w="3175">
              <a:pattFill prst="pct50">
                <a:fgClr>
                  <a:srgbClr val="000000"/>
                </a:fgClr>
                <a:bgClr>
                  <a:srgbClr val="FFFFFF"/>
                </a:bgClr>
              </a:pattFill>
              <a:prstDash val="solid"/>
            </a:ln>
          </c:spPr>
        </c:majorGridlines>
        <c:numFmt formatCode="0_);[Red]\(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232189952"/>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oddHeader>&amp;A</c:oddHeader>
      <c:oddFooter>- &amp;P -</c:oddFooter>
    </c:headerFooter>
    <c:pageMargins b="1" l="0.75" r="0.75" t="1" header="0.51200000000000001" footer="0.51200000000000001"/>
    <c:pageSetup paperSize="9" orientation="landscape" horizontalDpi="360" verticalDpi="36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Meiryo UI"/>
                <a:ea typeface="Meiryo UI"/>
              </a:rPr>
              <a:t>浮遊じん中Be-7の地点間相関</a:t>
            </a:r>
          </a:p>
        </c:rich>
      </c:tx>
      <c:layout>
        <c:manualLayout>
          <c:xMode val="edge"/>
          <c:yMode val="edge"/>
          <c:x val="0.21750041010498689"/>
          <c:y val="1.5015015015015015E-2"/>
        </c:manualLayout>
      </c:layout>
      <c:overlay val="0"/>
      <c:spPr>
        <a:noFill/>
        <a:ln w="25400">
          <a:noFill/>
        </a:ln>
      </c:spPr>
    </c:title>
    <c:autoTitleDeleted val="0"/>
    <c:plotArea>
      <c:layout>
        <c:manualLayout>
          <c:layoutTarget val="inner"/>
          <c:xMode val="edge"/>
          <c:yMode val="edge"/>
          <c:x val="7.7500094604607675E-2"/>
          <c:y val="5.4054212574525425E-2"/>
          <c:w val="0.88500108032358438"/>
          <c:h val="0.84384631852453584"/>
        </c:manualLayout>
      </c:layout>
      <c:scatterChart>
        <c:scatterStyle val="lineMarker"/>
        <c:varyColors val="0"/>
        <c:ser>
          <c:idx val="0"/>
          <c:order val="0"/>
          <c:tx>
            <c:strRef>
              <c:f>浮遊塵!$F$234</c:f>
              <c:strCache>
                <c:ptCount val="1"/>
                <c:pt idx="0">
                  <c:v>塚浜MS</c:v>
                </c:pt>
              </c:strCache>
            </c:strRef>
          </c:tx>
          <c:spPr>
            <a:ln w="28575">
              <a:noFill/>
            </a:ln>
          </c:spPr>
          <c:marker>
            <c:symbol val="diamond"/>
            <c:size val="5"/>
            <c:spPr>
              <a:solidFill>
                <a:srgbClr val="000080"/>
              </a:solidFill>
              <a:ln>
                <a:solidFill>
                  <a:srgbClr val="000080"/>
                </a:solidFill>
                <a:prstDash val="solid"/>
              </a:ln>
            </c:spPr>
          </c:marker>
          <c:trendline>
            <c:spPr>
              <a:ln w="25400">
                <a:solidFill>
                  <a:srgbClr val="000000"/>
                </a:solidFill>
                <a:prstDash val="solid"/>
              </a:ln>
            </c:spPr>
            <c:trendlineType val="linear"/>
            <c:dispRSqr val="1"/>
            <c:dispEq val="1"/>
            <c:trendlineLbl>
              <c:layout>
                <c:manualLayout>
                  <c:x val="0.22000341821150071"/>
                  <c:y val="0.56630620048498226"/>
                </c:manualLayout>
              </c:layout>
              <c:numFmt formatCode="General" sourceLinked="0"/>
              <c:spPr>
                <a:noFill/>
                <a:ln w="25400">
                  <a:noFill/>
                </a:ln>
              </c:spPr>
              <c:txPr>
                <a:bodyPr/>
                <a:lstStyle/>
                <a:p>
                  <a:pPr algn="ctr" rtl="1">
                    <a:defRPr sz="1100" b="0" i="0" u="none" strike="noStrike" baseline="0">
                      <a:solidFill>
                        <a:srgbClr val="000000"/>
                      </a:solidFill>
                      <a:latin typeface="Meiryo UI"/>
                      <a:ea typeface="Meiryo UI"/>
                      <a:cs typeface="Meiryo UI"/>
                    </a:defRPr>
                  </a:pPr>
                  <a:endParaRPr lang="ja-JP"/>
                </a:p>
              </c:txPr>
            </c:trendlineLbl>
          </c:trendline>
          <c:xVal>
            <c:numRef>
              <c:f>浮遊塵!$D$235:$D$722</c:f>
              <c:numCache>
                <c:formatCode>0.00_);[Red]\(0.00\)</c:formatCode>
                <c:ptCount val="488"/>
                <c:pt idx="0">
                  <c:v>3.333333333333333</c:v>
                </c:pt>
                <c:pt idx="1">
                  <c:v>2.9629629629629628</c:v>
                </c:pt>
                <c:pt idx="2">
                  <c:v>3.7037037037037037</c:v>
                </c:pt>
                <c:pt idx="3">
                  <c:v>2.8148148148148149</c:v>
                </c:pt>
                <c:pt idx="4">
                  <c:v>3.7037037037037037</c:v>
                </c:pt>
                <c:pt idx="5">
                  <c:v>4.8148148148148149</c:v>
                </c:pt>
                <c:pt idx="6">
                  <c:v>3.9629629629629632</c:v>
                </c:pt>
                <c:pt idx="7">
                  <c:v>3.7407407407407409</c:v>
                </c:pt>
                <c:pt idx="8">
                  <c:v>3.3703703703703702</c:v>
                </c:pt>
                <c:pt idx="9">
                  <c:v>2.4814814814814818</c:v>
                </c:pt>
                <c:pt idx="10">
                  <c:v>1.4814814814814814</c:v>
                </c:pt>
                <c:pt idx="11">
                  <c:v>3.3703703703703702</c:v>
                </c:pt>
                <c:pt idx="12">
                  <c:v>4.5925925925925926</c:v>
                </c:pt>
                <c:pt idx="13">
                  <c:v>3.3703703703703702</c:v>
                </c:pt>
                <c:pt idx="14">
                  <c:v>2.7407407407407405</c:v>
                </c:pt>
                <c:pt idx="15">
                  <c:v>3.2592592592592591</c:v>
                </c:pt>
                <c:pt idx="16">
                  <c:v>3.1111111111111112</c:v>
                </c:pt>
                <c:pt idx="17">
                  <c:v>3.7407407407407409</c:v>
                </c:pt>
                <c:pt idx="18">
                  <c:v>4.7777777777777777</c:v>
                </c:pt>
                <c:pt idx="19">
                  <c:v>3.5925925925925926</c:v>
                </c:pt>
                <c:pt idx="20">
                  <c:v>1.7037037037037035</c:v>
                </c:pt>
                <c:pt idx="21">
                  <c:v>1.4444444444444444</c:v>
                </c:pt>
                <c:pt idx="22">
                  <c:v>1.6666666666666665</c:v>
                </c:pt>
                <c:pt idx="23">
                  <c:v>2.6296296296296293</c:v>
                </c:pt>
                <c:pt idx="24">
                  <c:v>4</c:v>
                </c:pt>
                <c:pt idx="25">
                  <c:v>2.7777777777777777</c:v>
                </c:pt>
                <c:pt idx="26">
                  <c:v>2.8888888888888888</c:v>
                </c:pt>
                <c:pt idx="27">
                  <c:v>2.3333333333333335</c:v>
                </c:pt>
                <c:pt idx="28">
                  <c:v>2.1851851851851851</c:v>
                </c:pt>
                <c:pt idx="29">
                  <c:v>2.2962962962962963</c:v>
                </c:pt>
                <c:pt idx="30">
                  <c:v>2.074074074074074</c:v>
                </c:pt>
                <c:pt idx="31">
                  <c:v>1.8518518518518519</c:v>
                </c:pt>
                <c:pt idx="32">
                  <c:v>1.6296296296296295</c:v>
                </c:pt>
                <c:pt idx="33">
                  <c:v>0.81481481481481477</c:v>
                </c:pt>
                <c:pt idx="34">
                  <c:v>1.7407407407407409</c:v>
                </c:pt>
                <c:pt idx="35">
                  <c:v>2.518518518518519</c:v>
                </c:pt>
                <c:pt idx="36">
                  <c:v>2.925925925925926</c:v>
                </c:pt>
                <c:pt idx="37">
                  <c:v>2.3333333333333335</c:v>
                </c:pt>
                <c:pt idx="38">
                  <c:v>2.4444444444444442</c:v>
                </c:pt>
                <c:pt idx="39">
                  <c:v>3.1111111111111112</c:v>
                </c:pt>
                <c:pt idx="40">
                  <c:v>2.8148148148148149</c:v>
                </c:pt>
                <c:pt idx="41">
                  <c:v>2.592592592592593</c:v>
                </c:pt>
                <c:pt idx="42">
                  <c:v>2.7407407407407405</c:v>
                </c:pt>
                <c:pt idx="43">
                  <c:v>3.4444444444444446</c:v>
                </c:pt>
                <c:pt idx="44">
                  <c:v>2.3333333333333335</c:v>
                </c:pt>
                <c:pt idx="45">
                  <c:v>1.7407407407407409</c:v>
                </c:pt>
                <c:pt idx="46">
                  <c:v>2.2592592592592591</c:v>
                </c:pt>
                <c:pt idx="47">
                  <c:v>3.4814814814814818</c:v>
                </c:pt>
                <c:pt idx="48">
                  <c:v>4.1851851851851851</c:v>
                </c:pt>
                <c:pt idx="49">
                  <c:v>2.7777777777777777</c:v>
                </c:pt>
                <c:pt idx="50">
                  <c:v>2.2222222222222223</c:v>
                </c:pt>
                <c:pt idx="51">
                  <c:v>2.3333333333333335</c:v>
                </c:pt>
                <c:pt idx="52">
                  <c:v>3.2222222222222219</c:v>
                </c:pt>
                <c:pt idx="53">
                  <c:v>3.2962962962962963</c:v>
                </c:pt>
                <c:pt idx="55">
                  <c:v>3.5555555555555558</c:v>
                </c:pt>
                <c:pt idx="56">
                  <c:v>2.6666666666666665</c:v>
                </c:pt>
                <c:pt idx="57">
                  <c:v>3</c:v>
                </c:pt>
                <c:pt idx="58">
                  <c:v>0.77777777777777779</c:v>
                </c:pt>
                <c:pt idx="59">
                  <c:v>1.7407407407407409</c:v>
                </c:pt>
                <c:pt idx="60">
                  <c:v>3.1111111111111112</c:v>
                </c:pt>
                <c:pt idx="61">
                  <c:v>3.666666666666667</c:v>
                </c:pt>
                <c:pt idx="62">
                  <c:v>3.5185185185185186</c:v>
                </c:pt>
                <c:pt idx="63">
                  <c:v>3.4444444444444446</c:v>
                </c:pt>
                <c:pt idx="64">
                  <c:v>3</c:v>
                </c:pt>
                <c:pt idx="65">
                  <c:v>3.5555555555555558</c:v>
                </c:pt>
                <c:pt idx="66">
                  <c:v>3.2962962962962963</c:v>
                </c:pt>
                <c:pt idx="67">
                  <c:v>5.2592592592592586</c:v>
                </c:pt>
                <c:pt idx="68">
                  <c:v>4.3703703703703702</c:v>
                </c:pt>
                <c:pt idx="69">
                  <c:v>3.2222222222222219</c:v>
                </c:pt>
                <c:pt idx="70">
                  <c:v>1.8888888888888888</c:v>
                </c:pt>
                <c:pt idx="71">
                  <c:v>1.4814814814814814</c:v>
                </c:pt>
                <c:pt idx="72">
                  <c:v>2.7407407407407405</c:v>
                </c:pt>
                <c:pt idx="73">
                  <c:v>4.2222222222222223</c:v>
                </c:pt>
                <c:pt idx="75">
                  <c:v>2.5555555555555558</c:v>
                </c:pt>
                <c:pt idx="76">
                  <c:v>2.925925925925926</c:v>
                </c:pt>
                <c:pt idx="77">
                  <c:v>3.0370370370370372</c:v>
                </c:pt>
                <c:pt idx="78">
                  <c:v>3.5185185185185186</c:v>
                </c:pt>
                <c:pt idx="79">
                  <c:v>2.97</c:v>
                </c:pt>
                <c:pt idx="80">
                  <c:v>2.95</c:v>
                </c:pt>
                <c:pt idx="81">
                  <c:v>2.15</c:v>
                </c:pt>
                <c:pt idx="82">
                  <c:v>0.72</c:v>
                </c:pt>
                <c:pt idx="84">
                  <c:v>2.54</c:v>
                </c:pt>
                <c:pt idx="85">
                  <c:v>4.2</c:v>
                </c:pt>
                <c:pt idx="86">
                  <c:v>3.22</c:v>
                </c:pt>
                <c:pt idx="87">
                  <c:v>3.1</c:v>
                </c:pt>
                <c:pt idx="88">
                  <c:v>3.04</c:v>
                </c:pt>
                <c:pt idx="89">
                  <c:v>3.5</c:v>
                </c:pt>
                <c:pt idx="90">
                  <c:v>3.6</c:v>
                </c:pt>
                <c:pt idx="91">
                  <c:v>4.4000000000000004</c:v>
                </c:pt>
                <c:pt idx="92">
                  <c:v>3.9</c:v>
                </c:pt>
                <c:pt idx="93">
                  <c:v>2.82</c:v>
                </c:pt>
                <c:pt idx="94">
                  <c:v>1.84</c:v>
                </c:pt>
                <c:pt idx="95">
                  <c:v>2.46</c:v>
                </c:pt>
                <c:pt idx="96">
                  <c:v>2.93</c:v>
                </c:pt>
                <c:pt idx="97">
                  <c:v>4.3</c:v>
                </c:pt>
                <c:pt idx="98">
                  <c:v>4.0999999999999996</c:v>
                </c:pt>
                <c:pt idx="99">
                  <c:v>4.0999999999999996</c:v>
                </c:pt>
                <c:pt idx="100">
                  <c:v>3.06</c:v>
                </c:pt>
                <c:pt idx="101">
                  <c:v>2.7</c:v>
                </c:pt>
                <c:pt idx="102">
                  <c:v>4.7</c:v>
                </c:pt>
                <c:pt idx="103">
                  <c:v>3.5</c:v>
                </c:pt>
                <c:pt idx="104">
                  <c:v>2.9</c:v>
                </c:pt>
                <c:pt idx="105">
                  <c:v>1.1399999999999999</c:v>
                </c:pt>
                <c:pt idx="106">
                  <c:v>0.53</c:v>
                </c:pt>
                <c:pt idx="107">
                  <c:v>2.19</c:v>
                </c:pt>
                <c:pt idx="108">
                  <c:v>3</c:v>
                </c:pt>
                <c:pt idx="109">
                  <c:v>4.4000000000000004</c:v>
                </c:pt>
                <c:pt idx="110">
                  <c:v>4.0999999999999996</c:v>
                </c:pt>
                <c:pt idx="111">
                  <c:v>3.7</c:v>
                </c:pt>
                <c:pt idx="112">
                  <c:v>3.4</c:v>
                </c:pt>
                <c:pt idx="113">
                  <c:v>3.4</c:v>
                </c:pt>
                <c:pt idx="114">
                  <c:v>5.2</c:v>
                </c:pt>
                <c:pt idx="115">
                  <c:v>3</c:v>
                </c:pt>
                <c:pt idx="116">
                  <c:v>3.9</c:v>
                </c:pt>
                <c:pt idx="117">
                  <c:v>1.89</c:v>
                </c:pt>
                <c:pt idx="118">
                  <c:v>0.83</c:v>
                </c:pt>
                <c:pt idx="119">
                  <c:v>0.66</c:v>
                </c:pt>
                <c:pt idx="120">
                  <c:v>2.1</c:v>
                </c:pt>
                <c:pt idx="121">
                  <c:v>3.51</c:v>
                </c:pt>
                <c:pt idx="122">
                  <c:v>2.71</c:v>
                </c:pt>
                <c:pt idx="123">
                  <c:v>3.26</c:v>
                </c:pt>
                <c:pt idx="124">
                  <c:v>2.7480000000000002</c:v>
                </c:pt>
                <c:pt idx="125">
                  <c:v>2.9689999999999999</c:v>
                </c:pt>
                <c:pt idx="126">
                  <c:v>2.7909999999999999</c:v>
                </c:pt>
                <c:pt idx="127">
                  <c:v>3.3260000000000001</c:v>
                </c:pt>
                <c:pt idx="128">
                  <c:v>2.7720000000000002</c:v>
                </c:pt>
                <c:pt idx="129">
                  <c:v>1.6679999999999999</c:v>
                </c:pt>
                <c:pt idx="130">
                  <c:v>1.8440000000000001</c:v>
                </c:pt>
                <c:pt idx="131">
                  <c:v>1.1560000000000001</c:v>
                </c:pt>
                <c:pt idx="132">
                  <c:v>2.8539999999999996</c:v>
                </c:pt>
                <c:pt idx="133">
                  <c:v>3.3390000000000004</c:v>
                </c:pt>
                <c:pt idx="134">
                  <c:v>4.274</c:v>
                </c:pt>
                <c:pt idx="135">
                  <c:v>2.6459999999999999</c:v>
                </c:pt>
                <c:pt idx="136">
                  <c:v>3.14</c:v>
                </c:pt>
                <c:pt idx="137">
                  <c:v>3.7</c:v>
                </c:pt>
                <c:pt idx="138">
                  <c:v>5</c:v>
                </c:pt>
                <c:pt idx="139">
                  <c:v>4.2</c:v>
                </c:pt>
                <c:pt idx="140">
                  <c:v>2.9</c:v>
                </c:pt>
                <c:pt idx="141">
                  <c:v>1.9</c:v>
                </c:pt>
                <c:pt idx="142">
                  <c:v>2.2000000000000002</c:v>
                </c:pt>
                <c:pt idx="143">
                  <c:v>1.77</c:v>
                </c:pt>
                <c:pt idx="144">
                  <c:v>3.9</c:v>
                </c:pt>
                <c:pt idx="145">
                  <c:v>6.5</c:v>
                </c:pt>
                <c:pt idx="146">
                  <c:v>4.0999999999999996</c:v>
                </c:pt>
                <c:pt idx="147">
                  <c:v>3.4</c:v>
                </c:pt>
                <c:pt idx="148">
                  <c:v>3.5</c:v>
                </c:pt>
                <c:pt idx="149">
                  <c:v>4.0999999999999996</c:v>
                </c:pt>
                <c:pt idx="150">
                  <c:v>4.9000000000000004</c:v>
                </c:pt>
                <c:pt idx="151">
                  <c:v>5.3</c:v>
                </c:pt>
                <c:pt idx="152">
                  <c:v>4.7</c:v>
                </c:pt>
                <c:pt idx="153">
                  <c:v>1.7</c:v>
                </c:pt>
                <c:pt idx="154">
                  <c:v>2.1</c:v>
                </c:pt>
                <c:pt idx="155">
                  <c:v>2.7</c:v>
                </c:pt>
                <c:pt idx="156">
                  <c:v>4</c:v>
                </c:pt>
                <c:pt idx="157">
                  <c:v>5</c:v>
                </c:pt>
                <c:pt idx="158">
                  <c:v>7.2</c:v>
                </c:pt>
                <c:pt idx="159">
                  <c:v>4.3</c:v>
                </c:pt>
                <c:pt idx="160">
                  <c:v>4.0999999999999996</c:v>
                </c:pt>
                <c:pt idx="161">
                  <c:v>4.8</c:v>
                </c:pt>
                <c:pt idx="162">
                  <c:v>4.7</c:v>
                </c:pt>
                <c:pt idx="163">
                  <c:v>6.2</c:v>
                </c:pt>
                <c:pt idx="164">
                  <c:v>4.9000000000000004</c:v>
                </c:pt>
                <c:pt idx="165">
                  <c:v>3.5</c:v>
                </c:pt>
                <c:pt idx="166">
                  <c:v>2</c:v>
                </c:pt>
                <c:pt idx="167">
                  <c:v>2.8</c:v>
                </c:pt>
                <c:pt idx="168">
                  <c:v>5.2</c:v>
                </c:pt>
                <c:pt idx="169">
                  <c:v>5.7</c:v>
                </c:pt>
                <c:pt idx="170">
                  <c:v>5.2</c:v>
                </c:pt>
                <c:pt idx="171">
                  <c:v>4.5999999999999996</c:v>
                </c:pt>
                <c:pt idx="172">
                  <c:v>4.8</c:v>
                </c:pt>
                <c:pt idx="173">
                  <c:v>5.8</c:v>
                </c:pt>
                <c:pt idx="174">
                  <c:v>6.7</c:v>
                </c:pt>
                <c:pt idx="175">
                  <c:v>6.1</c:v>
                </c:pt>
                <c:pt idx="176">
                  <c:v>4.4000000000000004</c:v>
                </c:pt>
                <c:pt idx="177">
                  <c:v>1.8</c:v>
                </c:pt>
                <c:pt idx="178">
                  <c:v>1.5</c:v>
                </c:pt>
                <c:pt idx="179">
                  <c:v>3.4</c:v>
                </c:pt>
                <c:pt idx="180">
                  <c:v>5.0999999999999996</c:v>
                </c:pt>
                <c:pt idx="181">
                  <c:v>5.9</c:v>
                </c:pt>
                <c:pt idx="182">
                  <c:v>3.6</c:v>
                </c:pt>
                <c:pt idx="183">
                  <c:v>3.2</c:v>
                </c:pt>
                <c:pt idx="184">
                  <c:v>3.9</c:v>
                </c:pt>
                <c:pt idx="185">
                  <c:v>4.3</c:v>
                </c:pt>
                <c:pt idx="186">
                  <c:v>5.0999999999999996</c:v>
                </c:pt>
                <c:pt idx="187">
                  <c:v>4.4000000000000004</c:v>
                </c:pt>
                <c:pt idx="188">
                  <c:v>3.64</c:v>
                </c:pt>
                <c:pt idx="189">
                  <c:v>2</c:v>
                </c:pt>
                <c:pt idx="190">
                  <c:v>1.62</c:v>
                </c:pt>
                <c:pt idx="191">
                  <c:v>1.59</c:v>
                </c:pt>
                <c:pt idx="192">
                  <c:v>2.5099999999999998</c:v>
                </c:pt>
                <c:pt idx="193">
                  <c:v>2.2599999999999998</c:v>
                </c:pt>
                <c:pt idx="194">
                  <c:v>3.1</c:v>
                </c:pt>
                <c:pt idx="195">
                  <c:v>2.0499999999999998</c:v>
                </c:pt>
                <c:pt idx="196">
                  <c:v>2.4</c:v>
                </c:pt>
                <c:pt idx="197">
                  <c:v>4.8</c:v>
                </c:pt>
                <c:pt idx="198">
                  <c:v>4.5999999999999996</c:v>
                </c:pt>
                <c:pt idx="199">
                  <c:v>4.2</c:v>
                </c:pt>
                <c:pt idx="200">
                  <c:v>3.44</c:v>
                </c:pt>
                <c:pt idx="201">
                  <c:v>1.59</c:v>
                </c:pt>
                <c:pt idx="202">
                  <c:v>1.64</c:v>
                </c:pt>
                <c:pt idx="203">
                  <c:v>1.88</c:v>
                </c:pt>
                <c:pt idx="204">
                  <c:v>3.73</c:v>
                </c:pt>
                <c:pt idx="205">
                  <c:v>4.3</c:v>
                </c:pt>
                <c:pt idx="206">
                  <c:v>4.5</c:v>
                </c:pt>
                <c:pt idx="207">
                  <c:v>4.4000000000000004</c:v>
                </c:pt>
                <c:pt idx="208">
                  <c:v>2.02</c:v>
                </c:pt>
                <c:pt idx="209">
                  <c:v>4</c:v>
                </c:pt>
                <c:pt idx="210">
                  <c:v>5</c:v>
                </c:pt>
                <c:pt idx="211">
                  <c:v>4.9000000000000004</c:v>
                </c:pt>
                <c:pt idx="212">
                  <c:v>5.5</c:v>
                </c:pt>
                <c:pt idx="213">
                  <c:v>4.12</c:v>
                </c:pt>
                <c:pt idx="214">
                  <c:v>1.62</c:v>
                </c:pt>
                <c:pt idx="215">
                  <c:v>2.29</c:v>
                </c:pt>
                <c:pt idx="216">
                  <c:v>4.3</c:v>
                </c:pt>
                <c:pt idx="217">
                  <c:v>4.9000000000000004</c:v>
                </c:pt>
                <c:pt idx="218">
                  <c:v>4.3</c:v>
                </c:pt>
                <c:pt idx="219">
                  <c:v>3.32</c:v>
                </c:pt>
                <c:pt idx="220">
                  <c:v>3.01</c:v>
                </c:pt>
                <c:pt idx="221">
                  <c:v>3.2</c:v>
                </c:pt>
                <c:pt idx="222">
                  <c:v>3.73</c:v>
                </c:pt>
                <c:pt idx="223">
                  <c:v>3.4</c:v>
                </c:pt>
                <c:pt idx="224">
                  <c:v>2.25</c:v>
                </c:pt>
                <c:pt idx="225">
                  <c:v>2.8</c:v>
                </c:pt>
                <c:pt idx="226">
                  <c:v>2.2999999999999998</c:v>
                </c:pt>
                <c:pt idx="227">
                  <c:v>1.86</c:v>
                </c:pt>
                <c:pt idx="228">
                  <c:v>2.42</c:v>
                </c:pt>
                <c:pt idx="229">
                  <c:v>4.5999999999999996</c:v>
                </c:pt>
                <c:pt idx="230">
                  <c:v>3.88</c:v>
                </c:pt>
                <c:pt idx="231">
                  <c:v>2.7</c:v>
                </c:pt>
                <c:pt idx="232">
                  <c:v>2.4300000000000002</c:v>
                </c:pt>
                <c:pt idx="233">
                  <c:v>3.2</c:v>
                </c:pt>
                <c:pt idx="234">
                  <c:v>3.9</c:v>
                </c:pt>
                <c:pt idx="235">
                  <c:v>3.8</c:v>
                </c:pt>
                <c:pt idx="236">
                  <c:v>2.2599999999999998</c:v>
                </c:pt>
                <c:pt idx="237">
                  <c:v>1.68</c:v>
                </c:pt>
                <c:pt idx="238">
                  <c:v>1.3</c:v>
                </c:pt>
                <c:pt idx="239">
                  <c:v>1.82</c:v>
                </c:pt>
                <c:pt idx="240">
                  <c:v>2.36</c:v>
                </c:pt>
                <c:pt idx="241">
                  <c:v>2.8</c:v>
                </c:pt>
                <c:pt idx="242">
                  <c:v>2.6</c:v>
                </c:pt>
                <c:pt idx="243">
                  <c:v>2.3199999999999998</c:v>
                </c:pt>
                <c:pt idx="244">
                  <c:v>1.9</c:v>
                </c:pt>
                <c:pt idx="245">
                  <c:v>2.4900000000000002</c:v>
                </c:pt>
                <c:pt idx="246">
                  <c:v>2.95</c:v>
                </c:pt>
                <c:pt idx="247">
                  <c:v>3.17</c:v>
                </c:pt>
                <c:pt idx="248">
                  <c:v>2.06</c:v>
                </c:pt>
                <c:pt idx="249">
                  <c:v>1.18</c:v>
                </c:pt>
                <c:pt idx="250">
                  <c:v>0.89</c:v>
                </c:pt>
                <c:pt idx="251">
                  <c:v>0.81</c:v>
                </c:pt>
                <c:pt idx="252">
                  <c:v>1.62</c:v>
                </c:pt>
                <c:pt idx="253">
                  <c:v>1.8</c:v>
                </c:pt>
                <c:pt idx="254">
                  <c:v>1.3</c:v>
                </c:pt>
                <c:pt idx="255">
                  <c:v>3.8</c:v>
                </c:pt>
                <c:pt idx="256">
                  <c:v>2.83</c:v>
                </c:pt>
                <c:pt idx="257">
                  <c:v>3.3</c:v>
                </c:pt>
                <c:pt idx="258">
                  <c:v>4.5</c:v>
                </c:pt>
                <c:pt idx="259">
                  <c:v>3.64</c:v>
                </c:pt>
                <c:pt idx="260">
                  <c:v>4.5</c:v>
                </c:pt>
                <c:pt idx="261">
                  <c:v>2.89</c:v>
                </c:pt>
                <c:pt idx="262">
                  <c:v>1.0900000000000001</c:v>
                </c:pt>
                <c:pt idx="263">
                  <c:v>1.83</c:v>
                </c:pt>
                <c:pt idx="264">
                  <c:v>3.14</c:v>
                </c:pt>
                <c:pt idx="266">
                  <c:v>3.2</c:v>
                </c:pt>
                <c:pt idx="267">
                  <c:v>3.3</c:v>
                </c:pt>
                <c:pt idx="269">
                  <c:v>3.9</c:v>
                </c:pt>
                <c:pt idx="270">
                  <c:v>4.18</c:v>
                </c:pt>
                <c:pt idx="271">
                  <c:v>5.0999999999999996</c:v>
                </c:pt>
                <c:pt idx="272">
                  <c:v>3.4</c:v>
                </c:pt>
                <c:pt idx="273">
                  <c:v>3.42</c:v>
                </c:pt>
                <c:pt idx="274">
                  <c:v>1.9</c:v>
                </c:pt>
                <c:pt idx="275">
                  <c:v>3.28</c:v>
                </c:pt>
                <c:pt idx="276">
                  <c:v>3.96</c:v>
                </c:pt>
                <c:pt idx="277">
                  <c:v>4.2</c:v>
                </c:pt>
                <c:pt idx="278">
                  <c:v>4.8</c:v>
                </c:pt>
                <c:pt idx="279">
                  <c:v>4.2</c:v>
                </c:pt>
                <c:pt idx="280">
                  <c:v>3.2</c:v>
                </c:pt>
                <c:pt idx="281">
                  <c:v>3.7</c:v>
                </c:pt>
                <c:pt idx="282">
                  <c:v>4.7</c:v>
                </c:pt>
                <c:pt idx="283">
                  <c:v>4.4000000000000004</c:v>
                </c:pt>
                <c:pt idx="284">
                  <c:v>3.25</c:v>
                </c:pt>
                <c:pt idx="285">
                  <c:v>2.57</c:v>
                </c:pt>
                <c:pt idx="286">
                  <c:v>1.49</c:v>
                </c:pt>
                <c:pt idx="287">
                  <c:v>2.69</c:v>
                </c:pt>
                <c:pt idx="288">
                  <c:v>3.87</c:v>
                </c:pt>
                <c:pt idx="289">
                  <c:v>5.12</c:v>
                </c:pt>
                <c:pt idx="290">
                  <c:v>4.6500000000000004</c:v>
                </c:pt>
                <c:pt idx="291">
                  <c:v>3</c:v>
                </c:pt>
                <c:pt idx="292">
                  <c:v>4.43</c:v>
                </c:pt>
                <c:pt idx="293">
                  <c:v>4.0999999999999996</c:v>
                </c:pt>
                <c:pt idx="294">
                  <c:v>5.22</c:v>
                </c:pt>
                <c:pt idx="295">
                  <c:v>4.16</c:v>
                </c:pt>
                <c:pt idx="296">
                  <c:v>4.3499999999999996</c:v>
                </c:pt>
                <c:pt idx="297">
                  <c:v>3.04</c:v>
                </c:pt>
                <c:pt idx="298">
                  <c:v>2.1</c:v>
                </c:pt>
                <c:pt idx="299">
                  <c:v>2.64</c:v>
                </c:pt>
                <c:pt idx="300">
                  <c:v>3.72</c:v>
                </c:pt>
                <c:pt idx="301">
                  <c:v>4.97</c:v>
                </c:pt>
                <c:pt idx="302">
                  <c:v>4.8099999999999996</c:v>
                </c:pt>
                <c:pt idx="303">
                  <c:v>4.5199999999999996</c:v>
                </c:pt>
                <c:pt idx="304">
                  <c:v>3.61</c:v>
                </c:pt>
                <c:pt idx="305">
                  <c:v>5.0999999999999996</c:v>
                </c:pt>
                <c:pt idx="306">
                  <c:v>4.43</c:v>
                </c:pt>
                <c:pt idx="307">
                  <c:v>4.28</c:v>
                </c:pt>
                <c:pt idx="308">
                  <c:v>4.0599999999999996</c:v>
                </c:pt>
                <c:pt idx="309">
                  <c:v>4.5199999999999996</c:v>
                </c:pt>
                <c:pt idx="310">
                  <c:v>2.13</c:v>
                </c:pt>
                <c:pt idx="311">
                  <c:v>2.8</c:v>
                </c:pt>
                <c:pt idx="312">
                  <c:v>3.34</c:v>
                </c:pt>
                <c:pt idx="313">
                  <c:v>5</c:v>
                </c:pt>
                <c:pt idx="314">
                  <c:v>4.29</c:v>
                </c:pt>
                <c:pt idx="315">
                  <c:v>4.1399999999999997</c:v>
                </c:pt>
                <c:pt idx="316">
                  <c:v>3.8</c:v>
                </c:pt>
                <c:pt idx="317">
                  <c:v>4.16</c:v>
                </c:pt>
                <c:pt idx="318">
                  <c:v>3.73</c:v>
                </c:pt>
                <c:pt idx="319">
                  <c:v>5.7</c:v>
                </c:pt>
                <c:pt idx="320">
                  <c:v>4.7</c:v>
                </c:pt>
                <c:pt idx="321">
                  <c:v>2.36</c:v>
                </c:pt>
                <c:pt idx="322">
                  <c:v>2.61</c:v>
                </c:pt>
                <c:pt idx="323">
                  <c:v>2.29</c:v>
                </c:pt>
                <c:pt idx="324">
                  <c:v>3.52</c:v>
                </c:pt>
                <c:pt idx="325">
                  <c:v>4.8</c:v>
                </c:pt>
                <c:pt idx="326">
                  <c:v>4.37</c:v>
                </c:pt>
                <c:pt idx="327">
                  <c:v>3.87</c:v>
                </c:pt>
                <c:pt idx="328">
                  <c:v>3.55</c:v>
                </c:pt>
                <c:pt idx="329">
                  <c:v>5.5</c:v>
                </c:pt>
                <c:pt idx="330">
                  <c:v>5.2</c:v>
                </c:pt>
                <c:pt idx="331">
                  <c:v>5.2</c:v>
                </c:pt>
                <c:pt idx="332">
                  <c:v>6.8</c:v>
                </c:pt>
                <c:pt idx="333">
                  <c:v>2.84</c:v>
                </c:pt>
                <c:pt idx="334">
                  <c:v>2.82</c:v>
                </c:pt>
                <c:pt idx="335">
                  <c:v>2.6</c:v>
                </c:pt>
                <c:pt idx="336">
                  <c:v>5.7</c:v>
                </c:pt>
                <c:pt idx="337">
                  <c:v>5</c:v>
                </c:pt>
                <c:pt idx="338">
                  <c:v>5.4</c:v>
                </c:pt>
                <c:pt idx="339">
                  <c:v>4.5</c:v>
                </c:pt>
                <c:pt idx="340">
                  <c:v>3.33</c:v>
                </c:pt>
                <c:pt idx="341">
                  <c:v>5.0999999999999996</c:v>
                </c:pt>
                <c:pt idx="342">
                  <c:v>5</c:v>
                </c:pt>
                <c:pt idx="343">
                  <c:v>4.7300000000000004</c:v>
                </c:pt>
                <c:pt idx="344">
                  <c:v>2.77</c:v>
                </c:pt>
                <c:pt idx="345">
                  <c:v>3.65</c:v>
                </c:pt>
                <c:pt idx="346">
                  <c:v>1.88</c:v>
                </c:pt>
                <c:pt idx="347">
                  <c:v>2.72</c:v>
                </c:pt>
                <c:pt idx="348">
                  <c:v>4.2699999999999996</c:v>
                </c:pt>
                <c:pt idx="349">
                  <c:v>5</c:v>
                </c:pt>
                <c:pt idx="350">
                  <c:v>5.01</c:v>
                </c:pt>
                <c:pt idx="351">
                  <c:v>3.86</c:v>
                </c:pt>
                <c:pt idx="362">
                  <c:v>4.7</c:v>
                </c:pt>
                <c:pt idx="363">
                  <c:v>5.6</c:v>
                </c:pt>
                <c:pt idx="364">
                  <c:v>3.8</c:v>
                </c:pt>
                <c:pt idx="365">
                  <c:v>3</c:v>
                </c:pt>
                <c:pt idx="366">
                  <c:v>4.0999999999999996</c:v>
                </c:pt>
                <c:pt idx="368">
                  <c:v>4.0999999999999996</c:v>
                </c:pt>
                <c:pt idx="369">
                  <c:v>3.6</c:v>
                </c:pt>
                <c:pt idx="370">
                  <c:v>4.0999999999999996</c:v>
                </c:pt>
                <c:pt idx="371">
                  <c:v>1.3</c:v>
                </c:pt>
                <c:pt idx="372">
                  <c:v>1.2</c:v>
                </c:pt>
                <c:pt idx="373">
                  <c:v>1.6</c:v>
                </c:pt>
                <c:pt idx="374">
                  <c:v>2.4</c:v>
                </c:pt>
                <c:pt idx="375">
                  <c:v>2.5</c:v>
                </c:pt>
                <c:pt idx="376">
                  <c:v>3.9</c:v>
                </c:pt>
                <c:pt idx="377">
                  <c:v>2.2999999999999998</c:v>
                </c:pt>
                <c:pt idx="378">
                  <c:v>4.2</c:v>
                </c:pt>
                <c:pt idx="379">
                  <c:v>7.8</c:v>
                </c:pt>
                <c:pt idx="380">
                  <c:v>5.6</c:v>
                </c:pt>
                <c:pt idx="381">
                  <c:v>1.3</c:v>
                </c:pt>
                <c:pt idx="382">
                  <c:v>2.2000000000000002</c:v>
                </c:pt>
                <c:pt idx="383">
                  <c:v>2.2999999999999998</c:v>
                </c:pt>
                <c:pt idx="384">
                  <c:v>2.4</c:v>
                </c:pt>
                <c:pt idx="385">
                  <c:v>2.2999999999999998</c:v>
                </c:pt>
                <c:pt idx="386">
                  <c:v>4.5999999999999996</c:v>
                </c:pt>
                <c:pt idx="387">
                  <c:v>4.3</c:v>
                </c:pt>
                <c:pt idx="388">
                  <c:v>2.5</c:v>
                </c:pt>
                <c:pt idx="389">
                  <c:v>4</c:v>
                </c:pt>
                <c:pt idx="390">
                  <c:v>4.0999999999999996</c:v>
                </c:pt>
                <c:pt idx="391">
                  <c:v>4.4000000000000004</c:v>
                </c:pt>
                <c:pt idx="392">
                  <c:v>5.6</c:v>
                </c:pt>
                <c:pt idx="393">
                  <c:v>4.3</c:v>
                </c:pt>
                <c:pt idx="394">
                  <c:v>3.3</c:v>
                </c:pt>
                <c:pt idx="395">
                  <c:v>2.9</c:v>
                </c:pt>
                <c:pt idx="396">
                  <c:v>2</c:v>
                </c:pt>
                <c:pt idx="397">
                  <c:v>4</c:v>
                </c:pt>
                <c:pt idx="398">
                  <c:v>5</c:v>
                </c:pt>
                <c:pt idx="399">
                  <c:v>4</c:v>
                </c:pt>
                <c:pt idx="400">
                  <c:v>2.2000000000000002</c:v>
                </c:pt>
                <c:pt idx="401">
                  <c:v>2.6</c:v>
                </c:pt>
                <c:pt idx="402">
                  <c:v>3.6</c:v>
                </c:pt>
                <c:pt idx="404">
                  <c:v>3.9</c:v>
                </c:pt>
                <c:pt idx="405">
                  <c:v>4.9000000000000004</c:v>
                </c:pt>
                <c:pt idx="406">
                  <c:v>2.9</c:v>
                </c:pt>
                <c:pt idx="407">
                  <c:v>2</c:v>
                </c:pt>
                <c:pt idx="408">
                  <c:v>2.6</c:v>
                </c:pt>
                <c:pt idx="409">
                  <c:v>3.4</c:v>
                </c:pt>
                <c:pt idx="410">
                  <c:v>4.3</c:v>
                </c:pt>
                <c:pt idx="411">
                  <c:v>3.3</c:v>
                </c:pt>
                <c:pt idx="412">
                  <c:v>3.5</c:v>
                </c:pt>
                <c:pt idx="413">
                  <c:v>2.7</c:v>
                </c:pt>
                <c:pt idx="414">
                  <c:v>3.2</c:v>
                </c:pt>
                <c:pt idx="415">
                  <c:v>3.7</c:v>
                </c:pt>
                <c:pt idx="416">
                  <c:v>4.4000000000000004</c:v>
                </c:pt>
                <c:pt idx="417">
                  <c:v>4.3</c:v>
                </c:pt>
                <c:pt idx="418">
                  <c:v>2.4</c:v>
                </c:pt>
                <c:pt idx="419">
                  <c:v>1.4</c:v>
                </c:pt>
                <c:pt idx="420">
                  <c:v>1.84</c:v>
                </c:pt>
                <c:pt idx="421">
                  <c:v>2.8</c:v>
                </c:pt>
                <c:pt idx="422">
                  <c:v>5</c:v>
                </c:pt>
                <c:pt idx="423">
                  <c:v>4.4000000000000004</c:v>
                </c:pt>
                <c:pt idx="424">
                  <c:v>4.3</c:v>
                </c:pt>
                <c:pt idx="425">
                  <c:v>3.4</c:v>
                </c:pt>
                <c:pt idx="426">
                  <c:v>3.8</c:v>
                </c:pt>
                <c:pt idx="427">
                  <c:v>3.7</c:v>
                </c:pt>
                <c:pt idx="428">
                  <c:v>4.4000000000000004</c:v>
                </c:pt>
                <c:pt idx="429">
                  <c:v>3.6</c:v>
                </c:pt>
                <c:pt idx="430">
                  <c:v>2.8</c:v>
                </c:pt>
                <c:pt idx="431">
                  <c:v>2.4</c:v>
                </c:pt>
                <c:pt idx="432">
                  <c:v>2</c:v>
                </c:pt>
                <c:pt idx="433">
                  <c:v>4.5999999999999996</c:v>
                </c:pt>
                <c:pt idx="434">
                  <c:v>4.5999999999999996</c:v>
                </c:pt>
                <c:pt idx="435">
                  <c:v>4.3</c:v>
                </c:pt>
                <c:pt idx="436">
                  <c:v>2.7</c:v>
                </c:pt>
                <c:pt idx="437">
                  <c:v>3.1</c:v>
                </c:pt>
                <c:pt idx="438">
                  <c:v>3.9</c:v>
                </c:pt>
                <c:pt idx="439">
                  <c:v>5.8</c:v>
                </c:pt>
                <c:pt idx="453">
                  <c:v>0.53</c:v>
                </c:pt>
              </c:numCache>
            </c:numRef>
          </c:xVal>
          <c:yVal>
            <c:numRef>
              <c:f>浮遊塵!$F$235:$F$722</c:f>
              <c:numCache>
                <c:formatCode>0.00_);[Red]\(0.00\)</c:formatCode>
                <c:ptCount val="488"/>
                <c:pt idx="0">
                  <c:v>2.592592592592593</c:v>
                </c:pt>
                <c:pt idx="1">
                  <c:v>2.592592592592593</c:v>
                </c:pt>
                <c:pt idx="2">
                  <c:v>2.592592592592593</c:v>
                </c:pt>
                <c:pt idx="3">
                  <c:v>2.592592592592593</c:v>
                </c:pt>
                <c:pt idx="4">
                  <c:v>2.9629629629629628</c:v>
                </c:pt>
                <c:pt idx="5">
                  <c:v>3.333333333333333</c:v>
                </c:pt>
                <c:pt idx="6">
                  <c:v>4.0740740740740735</c:v>
                </c:pt>
                <c:pt idx="7">
                  <c:v>2.9629629629629628</c:v>
                </c:pt>
                <c:pt idx="8">
                  <c:v>2.592592592592593</c:v>
                </c:pt>
                <c:pt idx="9">
                  <c:v>1.8518518518518519</c:v>
                </c:pt>
                <c:pt idx="10">
                  <c:v>1.1111111111111112</c:v>
                </c:pt>
                <c:pt idx="11">
                  <c:v>2.592592592592593</c:v>
                </c:pt>
                <c:pt idx="12">
                  <c:v>5.5555555555555554</c:v>
                </c:pt>
                <c:pt idx="13">
                  <c:v>2.9629629629629628</c:v>
                </c:pt>
                <c:pt idx="14">
                  <c:v>2.592592592592593</c:v>
                </c:pt>
                <c:pt idx="15">
                  <c:v>2.2222222222222223</c:v>
                </c:pt>
                <c:pt idx="16">
                  <c:v>2.592592592592593</c:v>
                </c:pt>
                <c:pt idx="17">
                  <c:v>2.9629629629629628</c:v>
                </c:pt>
                <c:pt idx="18">
                  <c:v>3.333333333333333</c:v>
                </c:pt>
                <c:pt idx="19">
                  <c:v>2.9629629629629628</c:v>
                </c:pt>
                <c:pt idx="20">
                  <c:v>1.1111111111111112</c:v>
                </c:pt>
                <c:pt idx="21">
                  <c:v>1.1111111111111112</c:v>
                </c:pt>
                <c:pt idx="22">
                  <c:v>1.1111111111111112</c:v>
                </c:pt>
                <c:pt idx="23">
                  <c:v>1.8518518518518519</c:v>
                </c:pt>
                <c:pt idx="24">
                  <c:v>2.9629629629629628</c:v>
                </c:pt>
                <c:pt idx="25">
                  <c:v>2.592592592592593</c:v>
                </c:pt>
                <c:pt idx="26">
                  <c:v>2.9629629629629628</c:v>
                </c:pt>
                <c:pt idx="27">
                  <c:v>1.8518518518518519</c:v>
                </c:pt>
                <c:pt idx="28">
                  <c:v>2.2222222222222223</c:v>
                </c:pt>
                <c:pt idx="29">
                  <c:v>2.592592592592593</c:v>
                </c:pt>
                <c:pt idx="30">
                  <c:v>2.592592592592593</c:v>
                </c:pt>
                <c:pt idx="31">
                  <c:v>2.2222222222222223</c:v>
                </c:pt>
                <c:pt idx="32">
                  <c:v>1.4814814814814814</c:v>
                </c:pt>
                <c:pt idx="33">
                  <c:v>0.7407407407407407</c:v>
                </c:pt>
                <c:pt idx="34">
                  <c:v>1.4814814814814814</c:v>
                </c:pt>
                <c:pt idx="35">
                  <c:v>2.2222222222222223</c:v>
                </c:pt>
                <c:pt idx="36">
                  <c:v>3.333333333333333</c:v>
                </c:pt>
                <c:pt idx="37">
                  <c:v>3.7037037037037037</c:v>
                </c:pt>
                <c:pt idx="38">
                  <c:v>2.592592592592593</c:v>
                </c:pt>
                <c:pt idx="39">
                  <c:v>2.9629629629629628</c:v>
                </c:pt>
                <c:pt idx="40">
                  <c:v>2.9629629629629628</c:v>
                </c:pt>
                <c:pt idx="41">
                  <c:v>4.0740740740740735</c:v>
                </c:pt>
                <c:pt idx="42">
                  <c:v>2.9629629629629628</c:v>
                </c:pt>
                <c:pt idx="43">
                  <c:v>3.7037037037037037</c:v>
                </c:pt>
                <c:pt idx="44">
                  <c:v>2.9629629629629628</c:v>
                </c:pt>
                <c:pt idx="45">
                  <c:v>1.8518518518518519</c:v>
                </c:pt>
                <c:pt idx="46">
                  <c:v>2.592592592592593</c:v>
                </c:pt>
                <c:pt idx="47">
                  <c:v>3.333333333333333</c:v>
                </c:pt>
                <c:pt idx="48">
                  <c:v>3.7037037037037037</c:v>
                </c:pt>
                <c:pt idx="49">
                  <c:v>2.592592592592593</c:v>
                </c:pt>
                <c:pt idx="50">
                  <c:v>2.592592592592593</c:v>
                </c:pt>
                <c:pt idx="51">
                  <c:v>2.9629629629629628</c:v>
                </c:pt>
                <c:pt idx="52">
                  <c:v>3.333333333333333</c:v>
                </c:pt>
                <c:pt idx="53">
                  <c:v>3.333333333333333</c:v>
                </c:pt>
                <c:pt idx="55">
                  <c:v>3.6444444444444444</c:v>
                </c:pt>
                <c:pt idx="56">
                  <c:v>3.333333333333333</c:v>
                </c:pt>
                <c:pt idx="57">
                  <c:v>2.088888888888889</c:v>
                </c:pt>
                <c:pt idx="58">
                  <c:v>1.0037037037037038</c:v>
                </c:pt>
                <c:pt idx="59">
                  <c:v>1.8481481481481483</c:v>
                </c:pt>
                <c:pt idx="60">
                  <c:v>2.3888888888888888</c:v>
                </c:pt>
                <c:pt idx="61">
                  <c:v>3.8148148148148149</c:v>
                </c:pt>
                <c:pt idx="62">
                  <c:v>2.7777777777777777</c:v>
                </c:pt>
                <c:pt idx="63">
                  <c:v>2.7407407407407405</c:v>
                </c:pt>
                <c:pt idx="64">
                  <c:v>2.5555555555555558</c:v>
                </c:pt>
                <c:pt idx="65">
                  <c:v>3.2222222222222219</c:v>
                </c:pt>
                <c:pt idx="66">
                  <c:v>3.1111111111111112</c:v>
                </c:pt>
                <c:pt idx="67">
                  <c:v>4.1111111111111116</c:v>
                </c:pt>
                <c:pt idx="68">
                  <c:v>4.1111111111111116</c:v>
                </c:pt>
                <c:pt idx="69">
                  <c:v>3.1481481481481484</c:v>
                </c:pt>
                <c:pt idx="70">
                  <c:v>1.5481481481481481</c:v>
                </c:pt>
                <c:pt idx="71">
                  <c:v>1.462962962962963</c:v>
                </c:pt>
                <c:pt idx="72">
                  <c:v>1.9481481481481482</c:v>
                </c:pt>
                <c:pt idx="73">
                  <c:v>2.925925925925926</c:v>
                </c:pt>
                <c:pt idx="74">
                  <c:v>4.7037037037037042</c:v>
                </c:pt>
                <c:pt idx="75">
                  <c:v>2.6925925925925926</c:v>
                </c:pt>
                <c:pt idx="76">
                  <c:v>3.092592592592593</c:v>
                </c:pt>
                <c:pt idx="77">
                  <c:v>2.7777777777777777</c:v>
                </c:pt>
                <c:pt idx="78">
                  <c:v>4.1481481481481479</c:v>
                </c:pt>
                <c:pt idx="79">
                  <c:v>2.98</c:v>
                </c:pt>
                <c:pt idx="80">
                  <c:v>3.2</c:v>
                </c:pt>
                <c:pt idx="81">
                  <c:v>1.98</c:v>
                </c:pt>
                <c:pt idx="82">
                  <c:v>0.89</c:v>
                </c:pt>
                <c:pt idx="83">
                  <c:v>1.5</c:v>
                </c:pt>
                <c:pt idx="84">
                  <c:v>2.08</c:v>
                </c:pt>
                <c:pt idx="85">
                  <c:v>3.58</c:v>
                </c:pt>
                <c:pt idx="86">
                  <c:v>2.7</c:v>
                </c:pt>
                <c:pt idx="87">
                  <c:v>2.65</c:v>
                </c:pt>
                <c:pt idx="88">
                  <c:v>2.67</c:v>
                </c:pt>
                <c:pt idx="89">
                  <c:v>2.92</c:v>
                </c:pt>
                <c:pt idx="90">
                  <c:v>2.71</c:v>
                </c:pt>
                <c:pt idx="91">
                  <c:v>3.13</c:v>
                </c:pt>
                <c:pt idx="92">
                  <c:v>2.84</c:v>
                </c:pt>
                <c:pt idx="93">
                  <c:v>2.1</c:v>
                </c:pt>
                <c:pt idx="94">
                  <c:v>1.06</c:v>
                </c:pt>
                <c:pt idx="95">
                  <c:v>1.63</c:v>
                </c:pt>
                <c:pt idx="96">
                  <c:v>1.75</c:v>
                </c:pt>
                <c:pt idx="97">
                  <c:v>3.08</c:v>
                </c:pt>
                <c:pt idx="98">
                  <c:v>3.06</c:v>
                </c:pt>
                <c:pt idx="99">
                  <c:v>2.92</c:v>
                </c:pt>
                <c:pt idx="100">
                  <c:v>2.08</c:v>
                </c:pt>
                <c:pt idx="101">
                  <c:v>2.81</c:v>
                </c:pt>
                <c:pt idx="102">
                  <c:v>3.5</c:v>
                </c:pt>
                <c:pt idx="103">
                  <c:v>2.73</c:v>
                </c:pt>
                <c:pt idx="104">
                  <c:v>2.23</c:v>
                </c:pt>
                <c:pt idx="105">
                  <c:v>2.13</c:v>
                </c:pt>
                <c:pt idx="106">
                  <c:v>1.04</c:v>
                </c:pt>
                <c:pt idx="107">
                  <c:v>1.64</c:v>
                </c:pt>
                <c:pt idx="108">
                  <c:v>2.08</c:v>
                </c:pt>
                <c:pt idx="109">
                  <c:v>1.21</c:v>
                </c:pt>
                <c:pt idx="110">
                  <c:v>2.93</c:v>
                </c:pt>
                <c:pt idx="111">
                  <c:v>2.36</c:v>
                </c:pt>
                <c:pt idx="112">
                  <c:v>2.1800000000000002</c:v>
                </c:pt>
                <c:pt idx="113">
                  <c:v>2.33</c:v>
                </c:pt>
                <c:pt idx="114">
                  <c:v>3.92</c:v>
                </c:pt>
                <c:pt idx="115">
                  <c:v>4.12</c:v>
                </c:pt>
                <c:pt idx="116">
                  <c:v>4.09</c:v>
                </c:pt>
                <c:pt idx="117">
                  <c:v>2.21</c:v>
                </c:pt>
                <c:pt idx="118">
                  <c:v>1.56</c:v>
                </c:pt>
                <c:pt idx="119">
                  <c:v>1.44</c:v>
                </c:pt>
                <c:pt idx="120">
                  <c:v>2.73</c:v>
                </c:pt>
                <c:pt idx="121">
                  <c:v>2.99</c:v>
                </c:pt>
                <c:pt idx="122">
                  <c:v>3.89</c:v>
                </c:pt>
                <c:pt idx="123">
                  <c:v>3.92</c:v>
                </c:pt>
                <c:pt idx="124">
                  <c:v>1.52</c:v>
                </c:pt>
                <c:pt idx="125">
                  <c:v>3.04</c:v>
                </c:pt>
                <c:pt idx="126">
                  <c:v>4.1399999999999997</c:v>
                </c:pt>
                <c:pt idx="127">
                  <c:v>3.08</c:v>
                </c:pt>
                <c:pt idx="128">
                  <c:v>2.87</c:v>
                </c:pt>
                <c:pt idx="129">
                  <c:v>1.95</c:v>
                </c:pt>
                <c:pt idx="130">
                  <c:v>2.64</c:v>
                </c:pt>
                <c:pt idx="131">
                  <c:v>1.74</c:v>
                </c:pt>
                <c:pt idx="132">
                  <c:v>3.13</c:v>
                </c:pt>
                <c:pt idx="133">
                  <c:v>4.46</c:v>
                </c:pt>
                <c:pt idx="134">
                  <c:v>4.5</c:v>
                </c:pt>
                <c:pt idx="135">
                  <c:v>3.43</c:v>
                </c:pt>
                <c:pt idx="136">
                  <c:v>3.27</c:v>
                </c:pt>
                <c:pt idx="137">
                  <c:v>3.27</c:v>
                </c:pt>
                <c:pt idx="138">
                  <c:v>4.7</c:v>
                </c:pt>
                <c:pt idx="139">
                  <c:v>4.97</c:v>
                </c:pt>
                <c:pt idx="140">
                  <c:v>4.9000000000000004</c:v>
                </c:pt>
                <c:pt idx="141">
                  <c:v>2.0499999999999998</c:v>
                </c:pt>
                <c:pt idx="142">
                  <c:v>2.08</c:v>
                </c:pt>
                <c:pt idx="143">
                  <c:v>2.34</c:v>
                </c:pt>
                <c:pt idx="144">
                  <c:v>4.37</c:v>
                </c:pt>
                <c:pt idx="145">
                  <c:v>5.28</c:v>
                </c:pt>
                <c:pt idx="146">
                  <c:v>3.78</c:v>
                </c:pt>
                <c:pt idx="147">
                  <c:v>3.41</c:v>
                </c:pt>
                <c:pt idx="148">
                  <c:v>3.34</c:v>
                </c:pt>
                <c:pt idx="149">
                  <c:v>3.33</c:v>
                </c:pt>
                <c:pt idx="150">
                  <c:v>3.46</c:v>
                </c:pt>
                <c:pt idx="151">
                  <c:v>4.72</c:v>
                </c:pt>
                <c:pt idx="152">
                  <c:v>3.57</c:v>
                </c:pt>
                <c:pt idx="153">
                  <c:v>2.33</c:v>
                </c:pt>
                <c:pt idx="154">
                  <c:v>1.41</c:v>
                </c:pt>
                <c:pt idx="155">
                  <c:v>2.16</c:v>
                </c:pt>
                <c:pt idx="156">
                  <c:v>2.42</c:v>
                </c:pt>
                <c:pt idx="157">
                  <c:v>4.01</c:v>
                </c:pt>
                <c:pt idx="158">
                  <c:v>5.37</c:v>
                </c:pt>
                <c:pt idx="159">
                  <c:v>3.98</c:v>
                </c:pt>
                <c:pt idx="160">
                  <c:v>2.93</c:v>
                </c:pt>
                <c:pt idx="161">
                  <c:v>3.74</c:v>
                </c:pt>
                <c:pt idx="162">
                  <c:v>3.64</c:v>
                </c:pt>
                <c:pt idx="163">
                  <c:v>4.8899999999999997</c:v>
                </c:pt>
                <c:pt idx="164">
                  <c:v>3.91</c:v>
                </c:pt>
                <c:pt idx="165">
                  <c:v>1.49</c:v>
                </c:pt>
                <c:pt idx="166">
                  <c:v>2.0099999999999998</c:v>
                </c:pt>
                <c:pt idx="167">
                  <c:v>2.3199999999999998</c:v>
                </c:pt>
                <c:pt idx="168">
                  <c:v>1.41</c:v>
                </c:pt>
                <c:pt idx="169">
                  <c:v>3.86</c:v>
                </c:pt>
                <c:pt idx="170">
                  <c:v>4.5199999999999996</c:v>
                </c:pt>
                <c:pt idx="171">
                  <c:v>3.65</c:v>
                </c:pt>
                <c:pt idx="172">
                  <c:v>3.58</c:v>
                </c:pt>
                <c:pt idx="173">
                  <c:v>4.2699999999999996</c:v>
                </c:pt>
                <c:pt idx="174">
                  <c:v>4.74</c:v>
                </c:pt>
                <c:pt idx="175">
                  <c:v>4.5999999999999996</c:v>
                </c:pt>
                <c:pt idx="176">
                  <c:v>3.64</c:v>
                </c:pt>
                <c:pt idx="177">
                  <c:v>1.4</c:v>
                </c:pt>
                <c:pt idx="178">
                  <c:v>1.53</c:v>
                </c:pt>
                <c:pt idx="179">
                  <c:v>2.38</c:v>
                </c:pt>
                <c:pt idx="180">
                  <c:v>4.43</c:v>
                </c:pt>
                <c:pt idx="181">
                  <c:v>4.66</c:v>
                </c:pt>
                <c:pt idx="182">
                  <c:v>4.18</c:v>
                </c:pt>
                <c:pt idx="183">
                  <c:v>3.97</c:v>
                </c:pt>
                <c:pt idx="184">
                  <c:v>4.28</c:v>
                </c:pt>
                <c:pt idx="185">
                  <c:v>4.13</c:v>
                </c:pt>
                <c:pt idx="186">
                  <c:v>5.24</c:v>
                </c:pt>
                <c:pt idx="187">
                  <c:v>4.59</c:v>
                </c:pt>
                <c:pt idx="188">
                  <c:v>3.61</c:v>
                </c:pt>
                <c:pt idx="189">
                  <c:v>2.31</c:v>
                </c:pt>
                <c:pt idx="190">
                  <c:v>2.04</c:v>
                </c:pt>
                <c:pt idx="191">
                  <c:v>2.2999999999999998</c:v>
                </c:pt>
                <c:pt idx="192">
                  <c:v>3.71</c:v>
                </c:pt>
                <c:pt idx="193">
                  <c:v>4.55</c:v>
                </c:pt>
                <c:pt idx="194">
                  <c:v>4.1500000000000004</c:v>
                </c:pt>
                <c:pt idx="195">
                  <c:v>3.94</c:v>
                </c:pt>
                <c:pt idx="196">
                  <c:v>3.08</c:v>
                </c:pt>
                <c:pt idx="197">
                  <c:v>4.71</c:v>
                </c:pt>
                <c:pt idx="198">
                  <c:v>4.7</c:v>
                </c:pt>
                <c:pt idx="199">
                  <c:v>4.67</c:v>
                </c:pt>
                <c:pt idx="200">
                  <c:v>3.81</c:v>
                </c:pt>
                <c:pt idx="201">
                  <c:v>2.2000000000000002</c:v>
                </c:pt>
                <c:pt idx="202">
                  <c:v>1.51</c:v>
                </c:pt>
                <c:pt idx="203">
                  <c:v>1.35</c:v>
                </c:pt>
                <c:pt idx="204">
                  <c:v>3.09</c:v>
                </c:pt>
                <c:pt idx="205">
                  <c:v>4.5999999999999996</c:v>
                </c:pt>
                <c:pt idx="206">
                  <c:v>4.09</c:v>
                </c:pt>
                <c:pt idx="207">
                  <c:v>4.43</c:v>
                </c:pt>
                <c:pt idx="208">
                  <c:v>3.21</c:v>
                </c:pt>
                <c:pt idx="210">
                  <c:v>4.8600000000000003</c:v>
                </c:pt>
                <c:pt idx="211">
                  <c:v>5.0599999999999996</c:v>
                </c:pt>
                <c:pt idx="212">
                  <c:v>4.82</c:v>
                </c:pt>
                <c:pt idx="213">
                  <c:v>3.62</c:v>
                </c:pt>
                <c:pt idx="214">
                  <c:v>1.39</c:v>
                </c:pt>
                <c:pt idx="215">
                  <c:v>2.17</c:v>
                </c:pt>
                <c:pt idx="216">
                  <c:v>3.27</c:v>
                </c:pt>
                <c:pt idx="217">
                  <c:v>4.76</c:v>
                </c:pt>
                <c:pt idx="218">
                  <c:v>4.2</c:v>
                </c:pt>
                <c:pt idx="219">
                  <c:v>3.05</c:v>
                </c:pt>
                <c:pt idx="220">
                  <c:v>2.86</c:v>
                </c:pt>
                <c:pt idx="221">
                  <c:v>3.12</c:v>
                </c:pt>
                <c:pt idx="222">
                  <c:v>4.09</c:v>
                </c:pt>
                <c:pt idx="223">
                  <c:v>3.47</c:v>
                </c:pt>
                <c:pt idx="224">
                  <c:v>1.8</c:v>
                </c:pt>
                <c:pt idx="225">
                  <c:v>2.89</c:v>
                </c:pt>
                <c:pt idx="226">
                  <c:v>1.74</c:v>
                </c:pt>
                <c:pt idx="227">
                  <c:v>3.01</c:v>
                </c:pt>
                <c:pt idx="228">
                  <c:v>2.0099999999999998</c:v>
                </c:pt>
                <c:pt idx="229">
                  <c:v>3.94</c:v>
                </c:pt>
                <c:pt idx="230">
                  <c:v>3.71</c:v>
                </c:pt>
                <c:pt idx="231">
                  <c:v>2.63</c:v>
                </c:pt>
                <c:pt idx="232">
                  <c:v>2.5299999999999998</c:v>
                </c:pt>
                <c:pt idx="233">
                  <c:v>3.14</c:v>
                </c:pt>
                <c:pt idx="234">
                  <c:v>3.24</c:v>
                </c:pt>
                <c:pt idx="235">
                  <c:v>4.3600000000000003</c:v>
                </c:pt>
                <c:pt idx="236">
                  <c:v>2.68</c:v>
                </c:pt>
                <c:pt idx="237">
                  <c:v>2.09</c:v>
                </c:pt>
                <c:pt idx="238">
                  <c:v>1.54</c:v>
                </c:pt>
                <c:pt idx="239">
                  <c:v>2.2000000000000002</c:v>
                </c:pt>
                <c:pt idx="240">
                  <c:v>2.86</c:v>
                </c:pt>
                <c:pt idx="241">
                  <c:v>4.1399999999999997</c:v>
                </c:pt>
                <c:pt idx="242">
                  <c:v>3.39</c:v>
                </c:pt>
                <c:pt idx="243">
                  <c:v>2.88</c:v>
                </c:pt>
                <c:pt idx="244">
                  <c:v>2.38</c:v>
                </c:pt>
                <c:pt idx="245">
                  <c:v>3.04</c:v>
                </c:pt>
                <c:pt idx="246">
                  <c:v>3.71</c:v>
                </c:pt>
                <c:pt idx="247">
                  <c:v>4.3499999999999996</c:v>
                </c:pt>
                <c:pt idx="248">
                  <c:v>2.87</c:v>
                </c:pt>
                <c:pt idx="249">
                  <c:v>1.48</c:v>
                </c:pt>
                <c:pt idx="250">
                  <c:v>1.49</c:v>
                </c:pt>
                <c:pt idx="251">
                  <c:v>1.26</c:v>
                </c:pt>
                <c:pt idx="252">
                  <c:v>3.03</c:v>
                </c:pt>
                <c:pt idx="253">
                  <c:v>3.62</c:v>
                </c:pt>
                <c:pt idx="254">
                  <c:v>2.97</c:v>
                </c:pt>
                <c:pt idx="255">
                  <c:v>3.14</c:v>
                </c:pt>
                <c:pt idx="256">
                  <c:v>2.75</c:v>
                </c:pt>
                <c:pt idx="257">
                  <c:v>3.42</c:v>
                </c:pt>
                <c:pt idx="258">
                  <c:v>3.97</c:v>
                </c:pt>
                <c:pt idx="259">
                  <c:v>3.66</c:v>
                </c:pt>
                <c:pt idx="260">
                  <c:v>3.94</c:v>
                </c:pt>
                <c:pt idx="261">
                  <c:v>2.2400000000000002</c:v>
                </c:pt>
                <c:pt idx="262">
                  <c:v>1.1000000000000001</c:v>
                </c:pt>
                <c:pt idx="263">
                  <c:v>1.88</c:v>
                </c:pt>
                <c:pt idx="264">
                  <c:v>2.85</c:v>
                </c:pt>
                <c:pt idx="265">
                  <c:v>3.93</c:v>
                </c:pt>
                <c:pt idx="266">
                  <c:v>3.89</c:v>
                </c:pt>
                <c:pt idx="267">
                  <c:v>2.8</c:v>
                </c:pt>
                <c:pt idx="268">
                  <c:v>2.44</c:v>
                </c:pt>
                <c:pt idx="269">
                  <c:v>3.06</c:v>
                </c:pt>
                <c:pt idx="270">
                  <c:v>3.81</c:v>
                </c:pt>
                <c:pt idx="271">
                  <c:v>4.4000000000000004</c:v>
                </c:pt>
                <c:pt idx="272">
                  <c:v>2.63</c:v>
                </c:pt>
                <c:pt idx="273">
                  <c:v>3.27</c:v>
                </c:pt>
                <c:pt idx="274">
                  <c:v>1.56</c:v>
                </c:pt>
                <c:pt idx="275">
                  <c:v>3.12</c:v>
                </c:pt>
                <c:pt idx="276">
                  <c:v>3.12</c:v>
                </c:pt>
                <c:pt idx="277">
                  <c:v>4.24</c:v>
                </c:pt>
                <c:pt idx="278">
                  <c:v>4.6100000000000003</c:v>
                </c:pt>
                <c:pt idx="279">
                  <c:v>2.95</c:v>
                </c:pt>
                <c:pt idx="280">
                  <c:v>2.59</c:v>
                </c:pt>
                <c:pt idx="281">
                  <c:v>3.09</c:v>
                </c:pt>
                <c:pt idx="282">
                  <c:v>3.98</c:v>
                </c:pt>
                <c:pt idx="283">
                  <c:v>3.53</c:v>
                </c:pt>
                <c:pt idx="284">
                  <c:v>2.46</c:v>
                </c:pt>
                <c:pt idx="285">
                  <c:v>2.2000000000000002</c:v>
                </c:pt>
                <c:pt idx="286">
                  <c:v>1.41</c:v>
                </c:pt>
                <c:pt idx="287">
                  <c:v>2.77</c:v>
                </c:pt>
                <c:pt idx="288">
                  <c:v>3.56</c:v>
                </c:pt>
                <c:pt idx="289">
                  <c:v>4.95</c:v>
                </c:pt>
                <c:pt idx="290">
                  <c:v>4</c:v>
                </c:pt>
                <c:pt idx="291">
                  <c:v>2.5</c:v>
                </c:pt>
                <c:pt idx="292">
                  <c:v>4.1500000000000004</c:v>
                </c:pt>
                <c:pt idx="293">
                  <c:v>3.89</c:v>
                </c:pt>
                <c:pt idx="294">
                  <c:v>4.42</c:v>
                </c:pt>
                <c:pt idx="295">
                  <c:v>3.8</c:v>
                </c:pt>
                <c:pt idx="296">
                  <c:v>3.66</c:v>
                </c:pt>
                <c:pt idx="297">
                  <c:v>2.94</c:v>
                </c:pt>
                <c:pt idx="298">
                  <c:v>1.61</c:v>
                </c:pt>
                <c:pt idx="299">
                  <c:v>2.3199999999999998</c:v>
                </c:pt>
                <c:pt idx="300">
                  <c:v>3.55</c:v>
                </c:pt>
                <c:pt idx="301">
                  <c:v>4.9800000000000004</c:v>
                </c:pt>
                <c:pt idx="302">
                  <c:v>4.1500000000000004</c:v>
                </c:pt>
                <c:pt idx="303">
                  <c:v>3.64</c:v>
                </c:pt>
                <c:pt idx="304">
                  <c:v>3.15</c:v>
                </c:pt>
                <c:pt idx="305">
                  <c:v>4.49</c:v>
                </c:pt>
                <c:pt idx="306">
                  <c:v>3.73</c:v>
                </c:pt>
                <c:pt idx="307">
                  <c:v>3.94</c:v>
                </c:pt>
                <c:pt idx="308">
                  <c:v>3.49</c:v>
                </c:pt>
                <c:pt idx="309">
                  <c:v>3.56</c:v>
                </c:pt>
                <c:pt idx="310">
                  <c:v>1.98</c:v>
                </c:pt>
                <c:pt idx="311">
                  <c:v>2.73</c:v>
                </c:pt>
                <c:pt idx="312">
                  <c:v>3.24</c:v>
                </c:pt>
                <c:pt idx="313">
                  <c:v>4.5</c:v>
                </c:pt>
                <c:pt idx="314">
                  <c:v>3.82</c:v>
                </c:pt>
                <c:pt idx="315">
                  <c:v>3.55</c:v>
                </c:pt>
                <c:pt idx="316">
                  <c:v>3.89</c:v>
                </c:pt>
                <c:pt idx="317">
                  <c:v>3.68</c:v>
                </c:pt>
                <c:pt idx="318">
                  <c:v>3.4</c:v>
                </c:pt>
                <c:pt idx="319">
                  <c:v>5.57</c:v>
                </c:pt>
                <c:pt idx="320">
                  <c:v>3.35</c:v>
                </c:pt>
                <c:pt idx="321">
                  <c:v>1.98</c:v>
                </c:pt>
                <c:pt idx="322">
                  <c:v>2.41</c:v>
                </c:pt>
                <c:pt idx="323">
                  <c:v>1.95</c:v>
                </c:pt>
                <c:pt idx="324">
                  <c:v>3.4</c:v>
                </c:pt>
                <c:pt idx="325">
                  <c:v>4.33</c:v>
                </c:pt>
                <c:pt idx="326">
                  <c:v>3.73</c:v>
                </c:pt>
                <c:pt idx="327">
                  <c:v>3.21</c:v>
                </c:pt>
                <c:pt idx="328">
                  <c:v>3.84</c:v>
                </c:pt>
                <c:pt idx="329">
                  <c:v>4.74</c:v>
                </c:pt>
                <c:pt idx="330">
                  <c:v>4.41</c:v>
                </c:pt>
                <c:pt idx="331">
                  <c:v>4.7</c:v>
                </c:pt>
                <c:pt idx="332">
                  <c:v>4.5999999999999996</c:v>
                </c:pt>
                <c:pt idx="333">
                  <c:v>2.64</c:v>
                </c:pt>
                <c:pt idx="334">
                  <c:v>1.92</c:v>
                </c:pt>
                <c:pt idx="335">
                  <c:v>2.08</c:v>
                </c:pt>
                <c:pt idx="336">
                  <c:v>4.22</c:v>
                </c:pt>
                <c:pt idx="337">
                  <c:v>3.78</c:v>
                </c:pt>
                <c:pt idx="338">
                  <c:v>3.79</c:v>
                </c:pt>
                <c:pt idx="339">
                  <c:v>2.67</c:v>
                </c:pt>
                <c:pt idx="340">
                  <c:v>2.48</c:v>
                </c:pt>
                <c:pt idx="341">
                  <c:v>3.71</c:v>
                </c:pt>
                <c:pt idx="342">
                  <c:v>3.37</c:v>
                </c:pt>
                <c:pt idx="343">
                  <c:v>3.01</c:v>
                </c:pt>
                <c:pt idx="344">
                  <c:v>1.39</c:v>
                </c:pt>
                <c:pt idx="345">
                  <c:v>1.61</c:v>
                </c:pt>
                <c:pt idx="346">
                  <c:v>0.57999999999999996</c:v>
                </c:pt>
                <c:pt idx="347">
                  <c:v>2.38</c:v>
                </c:pt>
                <c:pt idx="348">
                  <c:v>3.72</c:v>
                </c:pt>
                <c:pt idx="349">
                  <c:v>4.3600000000000003</c:v>
                </c:pt>
                <c:pt idx="350">
                  <c:v>4.3899999999999997</c:v>
                </c:pt>
                <c:pt idx="351">
                  <c:v>2.88</c:v>
                </c:pt>
                <c:pt idx="352">
                  <c:v>2.98</c:v>
                </c:pt>
                <c:pt idx="353">
                  <c:v>4.6900000000000004</c:v>
                </c:pt>
                <c:pt idx="355">
                  <c:v>4.0999999999999996</c:v>
                </c:pt>
                <c:pt idx="357">
                  <c:v>4</c:v>
                </c:pt>
                <c:pt idx="358">
                  <c:v>2.4</c:v>
                </c:pt>
                <c:pt idx="359">
                  <c:v>1.27</c:v>
                </c:pt>
                <c:pt idx="360">
                  <c:v>1.96</c:v>
                </c:pt>
                <c:pt idx="361">
                  <c:v>3.06</c:v>
                </c:pt>
                <c:pt idx="362">
                  <c:v>4.3099999999999996</c:v>
                </c:pt>
                <c:pt idx="363">
                  <c:v>4.25</c:v>
                </c:pt>
                <c:pt idx="364">
                  <c:v>3.1</c:v>
                </c:pt>
                <c:pt idx="365">
                  <c:v>2.99</c:v>
                </c:pt>
                <c:pt idx="366">
                  <c:v>3.19</c:v>
                </c:pt>
                <c:pt idx="367">
                  <c:v>3.39</c:v>
                </c:pt>
                <c:pt idx="368">
                  <c:v>3.32</c:v>
                </c:pt>
                <c:pt idx="369">
                  <c:v>3</c:v>
                </c:pt>
                <c:pt idx="370">
                  <c:v>1.93</c:v>
                </c:pt>
                <c:pt idx="371">
                  <c:v>1.05</c:v>
                </c:pt>
                <c:pt idx="372">
                  <c:v>1.88</c:v>
                </c:pt>
                <c:pt idx="373">
                  <c:v>2.72</c:v>
                </c:pt>
                <c:pt idx="374">
                  <c:v>4.09</c:v>
                </c:pt>
                <c:pt idx="375">
                  <c:v>2.82</c:v>
                </c:pt>
                <c:pt idx="376">
                  <c:v>2.59</c:v>
                </c:pt>
                <c:pt idx="377">
                  <c:v>3.11</c:v>
                </c:pt>
                <c:pt idx="378">
                  <c:v>3.61</c:v>
                </c:pt>
                <c:pt idx="379">
                  <c:v>5.19</c:v>
                </c:pt>
                <c:pt idx="380">
                  <c:v>3.7</c:v>
                </c:pt>
                <c:pt idx="381">
                  <c:v>2.0699999999999998</c:v>
                </c:pt>
                <c:pt idx="382">
                  <c:v>1.8</c:v>
                </c:pt>
                <c:pt idx="383">
                  <c:v>1.61</c:v>
                </c:pt>
                <c:pt idx="384">
                  <c:v>2.29</c:v>
                </c:pt>
                <c:pt idx="385">
                  <c:v>3.33</c:v>
                </c:pt>
                <c:pt idx="386">
                  <c:v>3.74</c:v>
                </c:pt>
                <c:pt idx="387">
                  <c:v>3.18</c:v>
                </c:pt>
                <c:pt idx="388">
                  <c:v>2.29</c:v>
                </c:pt>
                <c:pt idx="389">
                  <c:v>3.82</c:v>
                </c:pt>
                <c:pt idx="390">
                  <c:v>3.72</c:v>
                </c:pt>
                <c:pt idx="391">
                  <c:v>3.46</c:v>
                </c:pt>
                <c:pt idx="392">
                  <c:v>4.08</c:v>
                </c:pt>
                <c:pt idx="393">
                  <c:v>3.26</c:v>
                </c:pt>
                <c:pt idx="394">
                  <c:v>2.33</c:v>
                </c:pt>
                <c:pt idx="395">
                  <c:v>2.83</c:v>
                </c:pt>
                <c:pt idx="396">
                  <c:v>2.17</c:v>
                </c:pt>
                <c:pt idx="397">
                  <c:v>3.93</c:v>
                </c:pt>
                <c:pt idx="398">
                  <c:v>4.09</c:v>
                </c:pt>
                <c:pt idx="399">
                  <c:v>4</c:v>
                </c:pt>
                <c:pt idx="400">
                  <c:v>2.7</c:v>
                </c:pt>
                <c:pt idx="401">
                  <c:v>2.62</c:v>
                </c:pt>
                <c:pt idx="402">
                  <c:v>2.93</c:v>
                </c:pt>
                <c:pt idx="403">
                  <c:v>3.5</c:v>
                </c:pt>
                <c:pt idx="404">
                  <c:v>3.29</c:v>
                </c:pt>
                <c:pt idx="405">
                  <c:v>4.1399999999999997</c:v>
                </c:pt>
                <c:pt idx="406">
                  <c:v>2.39</c:v>
                </c:pt>
                <c:pt idx="407">
                  <c:v>1.5</c:v>
                </c:pt>
                <c:pt idx="408">
                  <c:v>2.61</c:v>
                </c:pt>
                <c:pt idx="409">
                  <c:v>3.1</c:v>
                </c:pt>
                <c:pt idx="410">
                  <c:v>4.0199999999999996</c:v>
                </c:pt>
                <c:pt idx="411">
                  <c:v>2.9</c:v>
                </c:pt>
                <c:pt idx="412">
                  <c:v>3</c:v>
                </c:pt>
                <c:pt idx="413">
                  <c:v>2.72</c:v>
                </c:pt>
                <c:pt idx="414">
                  <c:v>3.1</c:v>
                </c:pt>
                <c:pt idx="415">
                  <c:v>3.37</c:v>
                </c:pt>
                <c:pt idx="416">
                  <c:v>3.67</c:v>
                </c:pt>
                <c:pt idx="417">
                  <c:v>4.04</c:v>
                </c:pt>
                <c:pt idx="418">
                  <c:v>1.96</c:v>
                </c:pt>
                <c:pt idx="419">
                  <c:v>1.19</c:v>
                </c:pt>
                <c:pt idx="420">
                  <c:v>1.8</c:v>
                </c:pt>
                <c:pt idx="421">
                  <c:v>2.66</c:v>
                </c:pt>
                <c:pt idx="422">
                  <c:v>4.42</c:v>
                </c:pt>
                <c:pt idx="423">
                  <c:v>3.59</c:v>
                </c:pt>
                <c:pt idx="424">
                  <c:v>3.09</c:v>
                </c:pt>
                <c:pt idx="425">
                  <c:v>2.13</c:v>
                </c:pt>
                <c:pt idx="426">
                  <c:v>3.31</c:v>
                </c:pt>
                <c:pt idx="427">
                  <c:v>3.19</c:v>
                </c:pt>
                <c:pt idx="428">
                  <c:v>3.56</c:v>
                </c:pt>
                <c:pt idx="429">
                  <c:v>2.89</c:v>
                </c:pt>
                <c:pt idx="430">
                  <c:v>2.2599999999999998</c:v>
                </c:pt>
                <c:pt idx="431">
                  <c:v>4.92</c:v>
                </c:pt>
                <c:pt idx="432">
                  <c:v>1.89</c:v>
                </c:pt>
                <c:pt idx="433">
                  <c:v>4.1100000000000003</c:v>
                </c:pt>
                <c:pt idx="434">
                  <c:v>3.98</c:v>
                </c:pt>
                <c:pt idx="435">
                  <c:v>3.97</c:v>
                </c:pt>
                <c:pt idx="436">
                  <c:v>2.1800000000000002</c:v>
                </c:pt>
                <c:pt idx="437">
                  <c:v>3.06</c:v>
                </c:pt>
                <c:pt idx="438">
                  <c:v>3.58</c:v>
                </c:pt>
                <c:pt idx="439">
                  <c:v>5.1100000000000003</c:v>
                </c:pt>
                <c:pt idx="453">
                  <c:v>0.57999999999999996</c:v>
                </c:pt>
              </c:numCache>
            </c:numRef>
          </c:yVal>
          <c:smooth val="0"/>
        </c:ser>
        <c:dLbls>
          <c:showLegendKey val="0"/>
          <c:showVal val="0"/>
          <c:showCatName val="0"/>
          <c:showSerName val="0"/>
          <c:showPercent val="0"/>
          <c:showBubbleSize val="0"/>
        </c:dLbls>
        <c:axId val="231762560"/>
        <c:axId val="231768832"/>
      </c:scatterChart>
      <c:valAx>
        <c:axId val="231762560"/>
        <c:scaling>
          <c:orientation val="minMax"/>
        </c:scaling>
        <c:delete val="0"/>
        <c:axPos val="b"/>
        <c:majorGridlines>
          <c:spPr>
            <a:ln w="3175">
              <a:pattFill prst="pct50">
                <a:fgClr>
                  <a:srgbClr val="000000"/>
                </a:fgClr>
                <a:bgClr>
                  <a:srgbClr val="FFFFFF"/>
                </a:bgClr>
              </a:pattFill>
              <a:prstDash val="solid"/>
            </a:ln>
          </c:spPr>
        </c:majorGridlines>
        <c:title>
          <c:tx>
            <c:rich>
              <a:bodyPr/>
              <a:lstStyle/>
              <a:p>
                <a:pPr>
                  <a:defRPr sz="1100" b="0" i="0" u="none" strike="noStrike" baseline="0">
                    <a:solidFill>
                      <a:srgbClr val="000000"/>
                    </a:solidFill>
                    <a:latin typeface="Meiryo UI"/>
                    <a:ea typeface="Meiryo UI"/>
                    <a:cs typeface="Meiryo UI"/>
                  </a:defRPr>
                </a:pPr>
                <a:r>
                  <a:rPr lang="ja-JP" altLang="en-US"/>
                  <a:t>塚浜</a:t>
                </a:r>
              </a:p>
            </c:rich>
          </c:tx>
          <c:layout>
            <c:manualLayout>
              <c:xMode val="edge"/>
              <c:yMode val="edge"/>
              <c:x val="0.54250082020997381"/>
              <c:y val="0.90090342310814753"/>
            </c:manualLayout>
          </c:layout>
          <c:overlay val="0"/>
          <c:spPr>
            <a:noFill/>
            <a:ln w="25400">
              <a:noFill/>
            </a:ln>
          </c:spPr>
        </c:title>
        <c:numFmt formatCode="0_);[Red]\(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1768832"/>
        <c:crosses val="autoZero"/>
        <c:crossBetween val="midCat"/>
      </c:valAx>
      <c:valAx>
        <c:axId val="231768832"/>
        <c:scaling>
          <c:orientation val="minMax"/>
        </c:scaling>
        <c:delete val="0"/>
        <c:axPos val="l"/>
        <c:majorGridlines>
          <c:spPr>
            <a:ln w="3175">
              <a:pattFill prst="pct50">
                <a:fgClr>
                  <a:srgbClr val="000000"/>
                </a:fgClr>
                <a:bgClr>
                  <a:srgbClr val="FFFFFF"/>
                </a:bgClr>
              </a:pattFill>
              <a:prstDash val="solid"/>
            </a:ln>
          </c:spPr>
        </c:majorGridlines>
        <c:title>
          <c:tx>
            <c:rich>
              <a:bodyPr/>
              <a:lstStyle/>
              <a:p>
                <a:pPr>
                  <a:defRPr sz="1100" b="0" i="0" u="none" strike="noStrike" baseline="0">
                    <a:solidFill>
                      <a:srgbClr val="000000"/>
                    </a:solidFill>
                    <a:latin typeface="Meiryo UI"/>
                    <a:ea typeface="Meiryo UI"/>
                    <a:cs typeface="Meiryo UI"/>
                  </a:defRPr>
                </a:pPr>
                <a:r>
                  <a:rPr lang="ja-JP" altLang="en-US"/>
                  <a:t>女川</a:t>
                </a:r>
              </a:p>
            </c:rich>
          </c:tx>
          <c:layout>
            <c:manualLayout>
              <c:xMode val="edge"/>
              <c:yMode val="edge"/>
              <c:x val="0.11749999999999999"/>
              <c:y val="0.21621684676802788"/>
            </c:manualLayout>
          </c:layout>
          <c:overlay val="0"/>
          <c:spPr>
            <a:noFill/>
            <a:ln w="25400">
              <a:noFill/>
            </a:ln>
          </c:spPr>
        </c:title>
        <c:numFmt formatCode="0_);[Red]\(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231762560"/>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oddHeader>&amp;A</c:oddHeader>
      <c:oddFooter>- &amp;P -</c:oddFooter>
    </c:headerFooter>
    <c:pageMargins b="1" l="0.75" r="0.75" t="1" header="0.51200000000000001" footer="0.51200000000000001"/>
    <c:pageSetup paperSize="9" orientation="landscape" horizontalDpi="360" verticalDpi="36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Meiryo UI"/>
                <a:ea typeface="Meiryo UI"/>
              </a:rPr>
              <a:t>浮遊じん中Be-7の地点間相関</a:t>
            </a:r>
          </a:p>
        </c:rich>
      </c:tx>
      <c:layout>
        <c:manualLayout>
          <c:xMode val="edge"/>
          <c:yMode val="edge"/>
          <c:x val="0.14825047179019979"/>
          <c:y val="1.2316650662569617E-2"/>
        </c:manualLayout>
      </c:layout>
      <c:overlay val="0"/>
      <c:spPr>
        <a:noFill/>
        <a:ln w="25400">
          <a:noFill/>
        </a:ln>
      </c:spPr>
    </c:title>
    <c:autoTitleDeleted val="0"/>
    <c:plotArea>
      <c:layout>
        <c:manualLayout>
          <c:layoutTarget val="inner"/>
          <c:xMode val="edge"/>
          <c:yMode val="edge"/>
          <c:x val="9.5679300730917044E-2"/>
          <c:y val="5.4054212574525425E-2"/>
          <c:w val="0.86728656468992538"/>
          <c:h val="0.84384631852453584"/>
        </c:manualLayout>
      </c:layout>
      <c:scatterChart>
        <c:scatterStyle val="lineMarker"/>
        <c:varyColors val="0"/>
        <c:ser>
          <c:idx val="0"/>
          <c:order val="0"/>
          <c:tx>
            <c:strRef>
              <c:f>浮遊塵!$G$234</c:f>
              <c:strCache>
                <c:ptCount val="1"/>
                <c:pt idx="0">
                  <c:v>前網MS</c:v>
                </c:pt>
              </c:strCache>
            </c:strRef>
          </c:tx>
          <c:spPr>
            <a:ln w="28575">
              <a:noFill/>
            </a:ln>
          </c:spPr>
          <c:marker>
            <c:symbol val="diamond"/>
            <c:size val="5"/>
            <c:spPr>
              <a:solidFill>
                <a:srgbClr val="000080"/>
              </a:solidFill>
              <a:ln>
                <a:solidFill>
                  <a:srgbClr val="000080"/>
                </a:solidFill>
                <a:prstDash val="solid"/>
              </a:ln>
            </c:spPr>
          </c:marker>
          <c:trendline>
            <c:spPr>
              <a:ln w="25400">
                <a:solidFill>
                  <a:srgbClr val="000000"/>
                </a:solidFill>
                <a:prstDash val="solid"/>
              </a:ln>
            </c:spPr>
            <c:trendlineType val="linear"/>
            <c:dispRSqr val="1"/>
            <c:dispEq val="1"/>
            <c:trendlineLbl>
              <c:layout>
                <c:manualLayout>
                  <c:x val="0.11288715457218619"/>
                  <c:y val="0.62607462914232703"/>
                </c:manualLayout>
              </c:layout>
              <c:numFmt formatCode="General" sourceLinked="0"/>
              <c:spPr>
                <a:noFill/>
                <a:ln w="25400">
                  <a:noFill/>
                </a:ln>
              </c:spPr>
              <c:txPr>
                <a:bodyPr/>
                <a:lstStyle/>
                <a:p>
                  <a:pPr algn="ctr" rtl="1">
                    <a:defRPr sz="1100" b="0" i="0" u="none" strike="noStrike" baseline="0">
                      <a:solidFill>
                        <a:srgbClr val="000000"/>
                      </a:solidFill>
                      <a:latin typeface="Meiryo UI"/>
                      <a:ea typeface="Meiryo UI"/>
                      <a:cs typeface="Meiryo UI"/>
                    </a:defRPr>
                  </a:pPr>
                  <a:endParaRPr lang="ja-JP"/>
                </a:p>
              </c:txPr>
            </c:trendlineLbl>
          </c:trendline>
          <c:xVal>
            <c:numRef>
              <c:f>浮遊塵!$F$235:$F$722</c:f>
              <c:numCache>
                <c:formatCode>0.00_);[Red]\(0.00\)</c:formatCode>
                <c:ptCount val="488"/>
                <c:pt idx="0">
                  <c:v>2.592592592592593</c:v>
                </c:pt>
                <c:pt idx="1">
                  <c:v>2.592592592592593</c:v>
                </c:pt>
                <c:pt idx="2">
                  <c:v>2.592592592592593</c:v>
                </c:pt>
                <c:pt idx="3">
                  <c:v>2.592592592592593</c:v>
                </c:pt>
                <c:pt idx="4">
                  <c:v>2.9629629629629628</c:v>
                </c:pt>
                <c:pt idx="5">
                  <c:v>3.333333333333333</c:v>
                </c:pt>
                <c:pt idx="6">
                  <c:v>4.0740740740740735</c:v>
                </c:pt>
                <c:pt idx="7">
                  <c:v>2.9629629629629628</c:v>
                </c:pt>
                <c:pt idx="8">
                  <c:v>2.592592592592593</c:v>
                </c:pt>
                <c:pt idx="9">
                  <c:v>1.8518518518518519</c:v>
                </c:pt>
                <c:pt idx="10">
                  <c:v>1.1111111111111112</c:v>
                </c:pt>
                <c:pt idx="11">
                  <c:v>2.592592592592593</c:v>
                </c:pt>
                <c:pt idx="12">
                  <c:v>5.5555555555555554</c:v>
                </c:pt>
                <c:pt idx="13">
                  <c:v>2.9629629629629628</c:v>
                </c:pt>
                <c:pt idx="14">
                  <c:v>2.592592592592593</c:v>
                </c:pt>
                <c:pt idx="15">
                  <c:v>2.2222222222222223</c:v>
                </c:pt>
                <c:pt idx="16">
                  <c:v>2.592592592592593</c:v>
                </c:pt>
                <c:pt idx="17">
                  <c:v>2.9629629629629628</c:v>
                </c:pt>
                <c:pt idx="18">
                  <c:v>3.333333333333333</c:v>
                </c:pt>
                <c:pt idx="19">
                  <c:v>2.9629629629629628</c:v>
                </c:pt>
                <c:pt idx="20">
                  <c:v>1.1111111111111112</c:v>
                </c:pt>
                <c:pt idx="21">
                  <c:v>1.1111111111111112</c:v>
                </c:pt>
                <c:pt idx="22">
                  <c:v>1.1111111111111112</c:v>
                </c:pt>
                <c:pt idx="23">
                  <c:v>1.8518518518518519</c:v>
                </c:pt>
                <c:pt idx="24">
                  <c:v>2.9629629629629628</c:v>
                </c:pt>
                <c:pt idx="25">
                  <c:v>2.592592592592593</c:v>
                </c:pt>
                <c:pt idx="26">
                  <c:v>2.9629629629629628</c:v>
                </c:pt>
                <c:pt idx="27">
                  <c:v>1.8518518518518519</c:v>
                </c:pt>
                <c:pt idx="28">
                  <c:v>2.2222222222222223</c:v>
                </c:pt>
                <c:pt idx="29">
                  <c:v>2.592592592592593</c:v>
                </c:pt>
                <c:pt idx="30">
                  <c:v>2.592592592592593</c:v>
                </c:pt>
                <c:pt idx="31">
                  <c:v>2.2222222222222223</c:v>
                </c:pt>
                <c:pt idx="32">
                  <c:v>1.4814814814814814</c:v>
                </c:pt>
                <c:pt idx="33">
                  <c:v>0.7407407407407407</c:v>
                </c:pt>
                <c:pt idx="34">
                  <c:v>1.4814814814814814</c:v>
                </c:pt>
                <c:pt idx="35">
                  <c:v>2.2222222222222223</c:v>
                </c:pt>
                <c:pt idx="36">
                  <c:v>3.333333333333333</c:v>
                </c:pt>
                <c:pt idx="37">
                  <c:v>3.7037037037037037</c:v>
                </c:pt>
                <c:pt idx="38">
                  <c:v>2.592592592592593</c:v>
                </c:pt>
                <c:pt idx="39">
                  <c:v>2.9629629629629628</c:v>
                </c:pt>
                <c:pt idx="40">
                  <c:v>2.9629629629629628</c:v>
                </c:pt>
                <c:pt idx="41">
                  <c:v>4.0740740740740735</c:v>
                </c:pt>
                <c:pt idx="42">
                  <c:v>2.9629629629629628</c:v>
                </c:pt>
                <c:pt idx="43">
                  <c:v>3.7037037037037037</c:v>
                </c:pt>
                <c:pt idx="44">
                  <c:v>2.9629629629629628</c:v>
                </c:pt>
                <c:pt idx="45">
                  <c:v>1.8518518518518519</c:v>
                </c:pt>
                <c:pt idx="46">
                  <c:v>2.592592592592593</c:v>
                </c:pt>
                <c:pt idx="47">
                  <c:v>3.333333333333333</c:v>
                </c:pt>
                <c:pt idx="48">
                  <c:v>3.7037037037037037</c:v>
                </c:pt>
                <c:pt idx="49">
                  <c:v>2.592592592592593</c:v>
                </c:pt>
                <c:pt idx="50">
                  <c:v>2.592592592592593</c:v>
                </c:pt>
                <c:pt idx="51">
                  <c:v>2.9629629629629628</c:v>
                </c:pt>
                <c:pt idx="52">
                  <c:v>3.333333333333333</c:v>
                </c:pt>
                <c:pt idx="53">
                  <c:v>3.333333333333333</c:v>
                </c:pt>
                <c:pt idx="55">
                  <c:v>3.6444444444444444</c:v>
                </c:pt>
                <c:pt idx="56">
                  <c:v>3.333333333333333</c:v>
                </c:pt>
                <c:pt idx="57">
                  <c:v>2.088888888888889</c:v>
                </c:pt>
                <c:pt idx="58">
                  <c:v>1.0037037037037038</c:v>
                </c:pt>
                <c:pt idx="59">
                  <c:v>1.8481481481481483</c:v>
                </c:pt>
                <c:pt idx="60">
                  <c:v>2.3888888888888888</c:v>
                </c:pt>
                <c:pt idx="61">
                  <c:v>3.8148148148148149</c:v>
                </c:pt>
                <c:pt idx="62">
                  <c:v>2.7777777777777777</c:v>
                </c:pt>
                <c:pt idx="63">
                  <c:v>2.7407407407407405</c:v>
                </c:pt>
                <c:pt idx="64">
                  <c:v>2.5555555555555558</c:v>
                </c:pt>
                <c:pt idx="65">
                  <c:v>3.2222222222222219</c:v>
                </c:pt>
                <c:pt idx="66">
                  <c:v>3.1111111111111112</c:v>
                </c:pt>
                <c:pt idx="67">
                  <c:v>4.1111111111111116</c:v>
                </c:pt>
                <c:pt idx="68">
                  <c:v>4.1111111111111116</c:v>
                </c:pt>
                <c:pt idx="69">
                  <c:v>3.1481481481481484</c:v>
                </c:pt>
                <c:pt idx="70">
                  <c:v>1.5481481481481481</c:v>
                </c:pt>
                <c:pt idx="71">
                  <c:v>1.462962962962963</c:v>
                </c:pt>
                <c:pt idx="72">
                  <c:v>1.9481481481481482</c:v>
                </c:pt>
                <c:pt idx="73">
                  <c:v>2.925925925925926</c:v>
                </c:pt>
                <c:pt idx="74">
                  <c:v>4.7037037037037042</c:v>
                </c:pt>
                <c:pt idx="75">
                  <c:v>2.6925925925925926</c:v>
                </c:pt>
                <c:pt idx="76">
                  <c:v>3.092592592592593</c:v>
                </c:pt>
                <c:pt idx="77">
                  <c:v>2.7777777777777777</c:v>
                </c:pt>
                <c:pt idx="78">
                  <c:v>4.1481481481481479</c:v>
                </c:pt>
                <c:pt idx="79">
                  <c:v>2.98</c:v>
                </c:pt>
                <c:pt idx="80">
                  <c:v>3.2</c:v>
                </c:pt>
                <c:pt idx="81">
                  <c:v>1.98</c:v>
                </c:pt>
                <c:pt idx="82">
                  <c:v>0.89</c:v>
                </c:pt>
                <c:pt idx="83">
                  <c:v>1.5</c:v>
                </c:pt>
                <c:pt idx="84">
                  <c:v>2.08</c:v>
                </c:pt>
                <c:pt idx="85">
                  <c:v>3.58</c:v>
                </c:pt>
                <c:pt idx="86">
                  <c:v>2.7</c:v>
                </c:pt>
                <c:pt idx="87">
                  <c:v>2.65</c:v>
                </c:pt>
                <c:pt idx="88">
                  <c:v>2.67</c:v>
                </c:pt>
                <c:pt idx="89">
                  <c:v>2.92</c:v>
                </c:pt>
                <c:pt idx="90">
                  <c:v>2.71</c:v>
                </c:pt>
                <c:pt idx="91">
                  <c:v>3.13</c:v>
                </c:pt>
                <c:pt idx="92">
                  <c:v>2.84</c:v>
                </c:pt>
                <c:pt idx="93">
                  <c:v>2.1</c:v>
                </c:pt>
                <c:pt idx="94">
                  <c:v>1.06</c:v>
                </c:pt>
                <c:pt idx="95">
                  <c:v>1.63</c:v>
                </c:pt>
                <c:pt idx="96">
                  <c:v>1.75</c:v>
                </c:pt>
                <c:pt idx="97">
                  <c:v>3.08</c:v>
                </c:pt>
                <c:pt idx="98">
                  <c:v>3.06</c:v>
                </c:pt>
                <c:pt idx="99">
                  <c:v>2.92</c:v>
                </c:pt>
                <c:pt idx="100">
                  <c:v>2.08</c:v>
                </c:pt>
                <c:pt idx="101">
                  <c:v>2.81</c:v>
                </c:pt>
                <c:pt idx="102">
                  <c:v>3.5</c:v>
                </c:pt>
                <c:pt idx="103">
                  <c:v>2.73</c:v>
                </c:pt>
                <c:pt idx="104">
                  <c:v>2.23</c:v>
                </c:pt>
                <c:pt idx="105">
                  <c:v>2.13</c:v>
                </c:pt>
                <c:pt idx="106">
                  <c:v>1.04</c:v>
                </c:pt>
                <c:pt idx="107">
                  <c:v>1.64</c:v>
                </c:pt>
                <c:pt idx="108">
                  <c:v>2.08</c:v>
                </c:pt>
                <c:pt idx="109">
                  <c:v>1.21</c:v>
                </c:pt>
                <c:pt idx="110">
                  <c:v>2.93</c:v>
                </c:pt>
                <c:pt idx="111">
                  <c:v>2.36</c:v>
                </c:pt>
                <c:pt idx="112">
                  <c:v>2.1800000000000002</c:v>
                </c:pt>
                <c:pt idx="113">
                  <c:v>2.33</c:v>
                </c:pt>
                <c:pt idx="114">
                  <c:v>3.92</c:v>
                </c:pt>
                <c:pt idx="115">
                  <c:v>4.12</c:v>
                </c:pt>
                <c:pt idx="116">
                  <c:v>4.09</c:v>
                </c:pt>
                <c:pt idx="117">
                  <c:v>2.21</c:v>
                </c:pt>
                <c:pt idx="118">
                  <c:v>1.56</c:v>
                </c:pt>
                <c:pt idx="119">
                  <c:v>1.44</c:v>
                </c:pt>
                <c:pt idx="120">
                  <c:v>2.73</c:v>
                </c:pt>
                <c:pt idx="121">
                  <c:v>2.99</c:v>
                </c:pt>
                <c:pt idx="122">
                  <c:v>3.89</c:v>
                </c:pt>
                <c:pt idx="123">
                  <c:v>3.92</c:v>
                </c:pt>
                <c:pt idx="124">
                  <c:v>1.52</c:v>
                </c:pt>
                <c:pt idx="125">
                  <c:v>3.04</c:v>
                </c:pt>
                <c:pt idx="126">
                  <c:v>4.1399999999999997</c:v>
                </c:pt>
                <c:pt idx="127">
                  <c:v>3.08</c:v>
                </c:pt>
                <c:pt idx="128">
                  <c:v>2.87</c:v>
                </c:pt>
                <c:pt idx="129">
                  <c:v>1.95</c:v>
                </c:pt>
                <c:pt idx="130">
                  <c:v>2.64</c:v>
                </c:pt>
                <c:pt idx="131">
                  <c:v>1.74</c:v>
                </c:pt>
                <c:pt idx="132">
                  <c:v>3.13</c:v>
                </c:pt>
                <c:pt idx="133">
                  <c:v>4.46</c:v>
                </c:pt>
                <c:pt idx="134">
                  <c:v>4.5</c:v>
                </c:pt>
                <c:pt idx="135">
                  <c:v>3.43</c:v>
                </c:pt>
                <c:pt idx="136">
                  <c:v>3.27</c:v>
                </c:pt>
                <c:pt idx="137">
                  <c:v>3.27</c:v>
                </c:pt>
                <c:pt idx="138">
                  <c:v>4.7</c:v>
                </c:pt>
                <c:pt idx="139">
                  <c:v>4.97</c:v>
                </c:pt>
                <c:pt idx="140">
                  <c:v>4.9000000000000004</c:v>
                </c:pt>
                <c:pt idx="141">
                  <c:v>2.0499999999999998</c:v>
                </c:pt>
                <c:pt idx="142">
                  <c:v>2.08</c:v>
                </c:pt>
                <c:pt idx="143">
                  <c:v>2.34</c:v>
                </c:pt>
                <c:pt idx="144">
                  <c:v>4.37</c:v>
                </c:pt>
                <c:pt idx="145">
                  <c:v>5.28</c:v>
                </c:pt>
                <c:pt idx="146">
                  <c:v>3.78</c:v>
                </c:pt>
                <c:pt idx="147">
                  <c:v>3.41</c:v>
                </c:pt>
                <c:pt idx="148">
                  <c:v>3.34</c:v>
                </c:pt>
                <c:pt idx="149">
                  <c:v>3.33</c:v>
                </c:pt>
                <c:pt idx="150">
                  <c:v>3.46</c:v>
                </c:pt>
                <c:pt idx="151">
                  <c:v>4.72</c:v>
                </c:pt>
                <c:pt idx="152">
                  <c:v>3.57</c:v>
                </c:pt>
                <c:pt idx="153">
                  <c:v>2.33</c:v>
                </c:pt>
                <c:pt idx="154">
                  <c:v>1.41</c:v>
                </c:pt>
                <c:pt idx="155">
                  <c:v>2.16</c:v>
                </c:pt>
                <c:pt idx="156">
                  <c:v>2.42</c:v>
                </c:pt>
                <c:pt idx="157">
                  <c:v>4.01</c:v>
                </c:pt>
                <c:pt idx="158">
                  <c:v>5.37</c:v>
                </c:pt>
                <c:pt idx="159">
                  <c:v>3.98</c:v>
                </c:pt>
                <c:pt idx="160">
                  <c:v>2.93</c:v>
                </c:pt>
                <c:pt idx="161">
                  <c:v>3.74</c:v>
                </c:pt>
                <c:pt idx="162">
                  <c:v>3.64</c:v>
                </c:pt>
                <c:pt idx="163">
                  <c:v>4.8899999999999997</c:v>
                </c:pt>
                <c:pt idx="164">
                  <c:v>3.91</c:v>
                </c:pt>
                <c:pt idx="165">
                  <c:v>1.49</c:v>
                </c:pt>
                <c:pt idx="166">
                  <c:v>2.0099999999999998</c:v>
                </c:pt>
                <c:pt idx="167">
                  <c:v>2.3199999999999998</c:v>
                </c:pt>
                <c:pt idx="168">
                  <c:v>1.41</c:v>
                </c:pt>
                <c:pt idx="169">
                  <c:v>3.86</c:v>
                </c:pt>
                <c:pt idx="170">
                  <c:v>4.5199999999999996</c:v>
                </c:pt>
                <c:pt idx="171">
                  <c:v>3.65</c:v>
                </c:pt>
                <c:pt idx="172">
                  <c:v>3.58</c:v>
                </c:pt>
                <c:pt idx="173">
                  <c:v>4.2699999999999996</c:v>
                </c:pt>
                <c:pt idx="174">
                  <c:v>4.74</c:v>
                </c:pt>
                <c:pt idx="175">
                  <c:v>4.5999999999999996</c:v>
                </c:pt>
                <c:pt idx="176">
                  <c:v>3.64</c:v>
                </c:pt>
                <c:pt idx="177">
                  <c:v>1.4</c:v>
                </c:pt>
                <c:pt idx="178">
                  <c:v>1.53</c:v>
                </c:pt>
                <c:pt idx="179">
                  <c:v>2.38</c:v>
                </c:pt>
                <c:pt idx="180">
                  <c:v>4.43</c:v>
                </c:pt>
                <c:pt idx="181">
                  <c:v>4.66</c:v>
                </c:pt>
                <c:pt idx="182">
                  <c:v>4.18</c:v>
                </c:pt>
                <c:pt idx="183">
                  <c:v>3.97</c:v>
                </c:pt>
                <c:pt idx="184">
                  <c:v>4.28</c:v>
                </c:pt>
                <c:pt idx="185">
                  <c:v>4.13</c:v>
                </c:pt>
                <c:pt idx="186">
                  <c:v>5.24</c:v>
                </c:pt>
                <c:pt idx="187">
                  <c:v>4.59</c:v>
                </c:pt>
                <c:pt idx="188">
                  <c:v>3.61</c:v>
                </c:pt>
                <c:pt idx="189">
                  <c:v>2.31</c:v>
                </c:pt>
                <c:pt idx="190">
                  <c:v>2.04</c:v>
                </c:pt>
                <c:pt idx="191">
                  <c:v>2.2999999999999998</c:v>
                </c:pt>
                <c:pt idx="192">
                  <c:v>3.71</c:v>
                </c:pt>
                <c:pt idx="193">
                  <c:v>4.55</c:v>
                </c:pt>
                <c:pt idx="194">
                  <c:v>4.1500000000000004</c:v>
                </c:pt>
                <c:pt idx="195">
                  <c:v>3.94</c:v>
                </c:pt>
                <c:pt idx="196">
                  <c:v>3.08</c:v>
                </c:pt>
                <c:pt idx="197">
                  <c:v>4.71</c:v>
                </c:pt>
                <c:pt idx="198">
                  <c:v>4.7</c:v>
                </c:pt>
                <c:pt idx="199">
                  <c:v>4.67</c:v>
                </c:pt>
                <c:pt idx="200">
                  <c:v>3.81</c:v>
                </c:pt>
                <c:pt idx="201">
                  <c:v>2.2000000000000002</c:v>
                </c:pt>
                <c:pt idx="202">
                  <c:v>1.51</c:v>
                </c:pt>
                <c:pt idx="203">
                  <c:v>1.35</c:v>
                </c:pt>
                <c:pt idx="204">
                  <c:v>3.09</c:v>
                </c:pt>
                <c:pt idx="205">
                  <c:v>4.5999999999999996</c:v>
                </c:pt>
                <c:pt idx="206">
                  <c:v>4.09</c:v>
                </c:pt>
                <c:pt idx="207">
                  <c:v>4.43</c:v>
                </c:pt>
                <c:pt idx="208">
                  <c:v>3.21</c:v>
                </c:pt>
                <c:pt idx="210">
                  <c:v>4.8600000000000003</c:v>
                </c:pt>
                <c:pt idx="211">
                  <c:v>5.0599999999999996</c:v>
                </c:pt>
                <c:pt idx="212">
                  <c:v>4.82</c:v>
                </c:pt>
                <c:pt idx="213">
                  <c:v>3.62</c:v>
                </c:pt>
                <c:pt idx="214">
                  <c:v>1.39</c:v>
                </c:pt>
                <c:pt idx="215">
                  <c:v>2.17</c:v>
                </c:pt>
                <c:pt idx="216">
                  <c:v>3.27</c:v>
                </c:pt>
                <c:pt idx="217">
                  <c:v>4.76</c:v>
                </c:pt>
                <c:pt idx="218">
                  <c:v>4.2</c:v>
                </c:pt>
                <c:pt idx="219">
                  <c:v>3.05</c:v>
                </c:pt>
                <c:pt idx="220">
                  <c:v>2.86</c:v>
                </c:pt>
                <c:pt idx="221">
                  <c:v>3.12</c:v>
                </c:pt>
                <c:pt idx="222">
                  <c:v>4.09</c:v>
                </c:pt>
                <c:pt idx="223">
                  <c:v>3.47</c:v>
                </c:pt>
                <c:pt idx="224">
                  <c:v>1.8</c:v>
                </c:pt>
                <c:pt idx="225">
                  <c:v>2.89</c:v>
                </c:pt>
                <c:pt idx="226">
                  <c:v>1.74</c:v>
                </c:pt>
                <c:pt idx="227">
                  <c:v>3.01</c:v>
                </c:pt>
                <c:pt idx="228">
                  <c:v>2.0099999999999998</c:v>
                </c:pt>
                <c:pt idx="229">
                  <c:v>3.94</c:v>
                </c:pt>
                <c:pt idx="230">
                  <c:v>3.71</c:v>
                </c:pt>
                <c:pt idx="231">
                  <c:v>2.63</c:v>
                </c:pt>
                <c:pt idx="232">
                  <c:v>2.5299999999999998</c:v>
                </c:pt>
                <c:pt idx="233">
                  <c:v>3.14</c:v>
                </c:pt>
                <c:pt idx="234">
                  <c:v>3.24</c:v>
                </c:pt>
                <c:pt idx="235">
                  <c:v>4.3600000000000003</c:v>
                </c:pt>
                <c:pt idx="236">
                  <c:v>2.68</c:v>
                </c:pt>
                <c:pt idx="237">
                  <c:v>2.09</c:v>
                </c:pt>
                <c:pt idx="238">
                  <c:v>1.54</c:v>
                </c:pt>
                <c:pt idx="239">
                  <c:v>2.2000000000000002</c:v>
                </c:pt>
                <c:pt idx="240">
                  <c:v>2.86</c:v>
                </c:pt>
                <c:pt idx="241">
                  <c:v>4.1399999999999997</c:v>
                </c:pt>
                <c:pt idx="242">
                  <c:v>3.39</c:v>
                </c:pt>
                <c:pt idx="243">
                  <c:v>2.88</c:v>
                </c:pt>
                <c:pt idx="244">
                  <c:v>2.38</c:v>
                </c:pt>
                <c:pt idx="245">
                  <c:v>3.04</c:v>
                </c:pt>
                <c:pt idx="246">
                  <c:v>3.71</c:v>
                </c:pt>
                <c:pt idx="247">
                  <c:v>4.3499999999999996</c:v>
                </c:pt>
                <c:pt idx="248">
                  <c:v>2.87</c:v>
                </c:pt>
                <c:pt idx="249">
                  <c:v>1.48</c:v>
                </c:pt>
                <c:pt idx="250">
                  <c:v>1.49</c:v>
                </c:pt>
                <c:pt idx="251">
                  <c:v>1.26</c:v>
                </c:pt>
                <c:pt idx="252">
                  <c:v>3.03</c:v>
                </c:pt>
                <c:pt idx="253">
                  <c:v>3.62</c:v>
                </c:pt>
                <c:pt idx="254">
                  <c:v>2.97</c:v>
                </c:pt>
                <c:pt idx="255">
                  <c:v>3.14</c:v>
                </c:pt>
                <c:pt idx="256">
                  <c:v>2.75</c:v>
                </c:pt>
                <c:pt idx="257">
                  <c:v>3.42</c:v>
                </c:pt>
                <c:pt idx="258">
                  <c:v>3.97</c:v>
                </c:pt>
                <c:pt idx="259">
                  <c:v>3.66</c:v>
                </c:pt>
                <c:pt idx="260">
                  <c:v>3.94</c:v>
                </c:pt>
                <c:pt idx="261">
                  <c:v>2.2400000000000002</c:v>
                </c:pt>
                <c:pt idx="262">
                  <c:v>1.1000000000000001</c:v>
                </c:pt>
                <c:pt idx="263">
                  <c:v>1.88</c:v>
                </c:pt>
                <c:pt idx="264">
                  <c:v>2.85</c:v>
                </c:pt>
                <c:pt idx="265">
                  <c:v>3.93</c:v>
                </c:pt>
                <c:pt idx="266">
                  <c:v>3.89</c:v>
                </c:pt>
                <c:pt idx="267">
                  <c:v>2.8</c:v>
                </c:pt>
                <c:pt idx="268">
                  <c:v>2.44</c:v>
                </c:pt>
                <c:pt idx="269">
                  <c:v>3.06</c:v>
                </c:pt>
                <c:pt idx="270">
                  <c:v>3.81</c:v>
                </c:pt>
                <c:pt idx="271">
                  <c:v>4.4000000000000004</c:v>
                </c:pt>
                <c:pt idx="272">
                  <c:v>2.63</c:v>
                </c:pt>
                <c:pt idx="273">
                  <c:v>3.27</c:v>
                </c:pt>
                <c:pt idx="274">
                  <c:v>1.56</c:v>
                </c:pt>
                <c:pt idx="275">
                  <c:v>3.12</c:v>
                </c:pt>
                <c:pt idx="276">
                  <c:v>3.12</c:v>
                </c:pt>
                <c:pt idx="277">
                  <c:v>4.24</c:v>
                </c:pt>
                <c:pt idx="278">
                  <c:v>4.6100000000000003</c:v>
                </c:pt>
                <c:pt idx="279">
                  <c:v>2.95</c:v>
                </c:pt>
                <c:pt idx="280">
                  <c:v>2.59</c:v>
                </c:pt>
                <c:pt idx="281">
                  <c:v>3.09</c:v>
                </c:pt>
                <c:pt idx="282">
                  <c:v>3.98</c:v>
                </c:pt>
                <c:pt idx="283">
                  <c:v>3.53</c:v>
                </c:pt>
                <c:pt idx="284">
                  <c:v>2.46</c:v>
                </c:pt>
                <c:pt idx="285">
                  <c:v>2.2000000000000002</c:v>
                </c:pt>
                <c:pt idx="286">
                  <c:v>1.41</c:v>
                </c:pt>
                <c:pt idx="287">
                  <c:v>2.77</c:v>
                </c:pt>
                <c:pt idx="288">
                  <c:v>3.56</c:v>
                </c:pt>
                <c:pt idx="289">
                  <c:v>4.95</c:v>
                </c:pt>
                <c:pt idx="290">
                  <c:v>4</c:v>
                </c:pt>
                <c:pt idx="291">
                  <c:v>2.5</c:v>
                </c:pt>
                <c:pt idx="292">
                  <c:v>4.1500000000000004</c:v>
                </c:pt>
                <c:pt idx="293">
                  <c:v>3.89</c:v>
                </c:pt>
                <c:pt idx="294">
                  <c:v>4.42</c:v>
                </c:pt>
                <c:pt idx="295">
                  <c:v>3.8</c:v>
                </c:pt>
                <c:pt idx="296">
                  <c:v>3.66</c:v>
                </c:pt>
                <c:pt idx="297">
                  <c:v>2.94</c:v>
                </c:pt>
                <c:pt idx="298">
                  <c:v>1.61</c:v>
                </c:pt>
                <c:pt idx="299">
                  <c:v>2.3199999999999998</c:v>
                </c:pt>
                <c:pt idx="300">
                  <c:v>3.55</c:v>
                </c:pt>
                <c:pt idx="301">
                  <c:v>4.9800000000000004</c:v>
                </c:pt>
                <c:pt idx="302">
                  <c:v>4.1500000000000004</c:v>
                </c:pt>
                <c:pt idx="303">
                  <c:v>3.64</c:v>
                </c:pt>
                <c:pt idx="304">
                  <c:v>3.15</c:v>
                </c:pt>
                <c:pt idx="305">
                  <c:v>4.49</c:v>
                </c:pt>
                <c:pt idx="306">
                  <c:v>3.73</c:v>
                </c:pt>
                <c:pt idx="307">
                  <c:v>3.94</c:v>
                </c:pt>
                <c:pt idx="308">
                  <c:v>3.49</c:v>
                </c:pt>
                <c:pt idx="309">
                  <c:v>3.56</c:v>
                </c:pt>
                <c:pt idx="310">
                  <c:v>1.98</c:v>
                </c:pt>
                <c:pt idx="311">
                  <c:v>2.73</c:v>
                </c:pt>
                <c:pt idx="312">
                  <c:v>3.24</c:v>
                </c:pt>
                <c:pt idx="313">
                  <c:v>4.5</c:v>
                </c:pt>
                <c:pt idx="314">
                  <c:v>3.82</c:v>
                </c:pt>
                <c:pt idx="315">
                  <c:v>3.55</c:v>
                </c:pt>
                <c:pt idx="316">
                  <c:v>3.89</c:v>
                </c:pt>
                <c:pt idx="317">
                  <c:v>3.68</c:v>
                </c:pt>
                <c:pt idx="318">
                  <c:v>3.4</c:v>
                </c:pt>
                <c:pt idx="319">
                  <c:v>5.57</c:v>
                </c:pt>
                <c:pt idx="320">
                  <c:v>3.35</c:v>
                </c:pt>
                <c:pt idx="321">
                  <c:v>1.98</c:v>
                </c:pt>
                <c:pt idx="322">
                  <c:v>2.41</c:v>
                </c:pt>
                <c:pt idx="323">
                  <c:v>1.95</c:v>
                </c:pt>
                <c:pt idx="324">
                  <c:v>3.4</c:v>
                </c:pt>
                <c:pt idx="325">
                  <c:v>4.33</c:v>
                </c:pt>
                <c:pt idx="326">
                  <c:v>3.73</c:v>
                </c:pt>
                <c:pt idx="327">
                  <c:v>3.21</c:v>
                </c:pt>
                <c:pt idx="328">
                  <c:v>3.84</c:v>
                </c:pt>
                <c:pt idx="329">
                  <c:v>4.74</c:v>
                </c:pt>
                <c:pt idx="330">
                  <c:v>4.41</c:v>
                </c:pt>
                <c:pt idx="331">
                  <c:v>4.7</c:v>
                </c:pt>
                <c:pt idx="332">
                  <c:v>4.5999999999999996</c:v>
                </c:pt>
                <c:pt idx="333">
                  <c:v>2.64</c:v>
                </c:pt>
                <c:pt idx="334">
                  <c:v>1.92</c:v>
                </c:pt>
                <c:pt idx="335">
                  <c:v>2.08</c:v>
                </c:pt>
                <c:pt idx="336">
                  <c:v>4.22</c:v>
                </c:pt>
                <c:pt idx="337">
                  <c:v>3.78</c:v>
                </c:pt>
                <c:pt idx="338">
                  <c:v>3.79</c:v>
                </c:pt>
                <c:pt idx="339">
                  <c:v>2.67</c:v>
                </c:pt>
                <c:pt idx="340">
                  <c:v>2.48</c:v>
                </c:pt>
                <c:pt idx="341">
                  <c:v>3.71</c:v>
                </c:pt>
                <c:pt idx="342">
                  <c:v>3.37</c:v>
                </c:pt>
                <c:pt idx="343">
                  <c:v>3.01</c:v>
                </c:pt>
                <c:pt idx="344">
                  <c:v>1.39</c:v>
                </c:pt>
                <c:pt idx="345">
                  <c:v>1.61</c:v>
                </c:pt>
                <c:pt idx="346">
                  <c:v>0.57999999999999996</c:v>
                </c:pt>
                <c:pt idx="347">
                  <c:v>2.38</c:v>
                </c:pt>
                <c:pt idx="348">
                  <c:v>3.72</c:v>
                </c:pt>
                <c:pt idx="349">
                  <c:v>4.3600000000000003</c:v>
                </c:pt>
                <c:pt idx="350">
                  <c:v>4.3899999999999997</c:v>
                </c:pt>
                <c:pt idx="351">
                  <c:v>2.88</c:v>
                </c:pt>
                <c:pt idx="352">
                  <c:v>2.98</c:v>
                </c:pt>
                <c:pt idx="353">
                  <c:v>4.6900000000000004</c:v>
                </c:pt>
                <c:pt idx="355">
                  <c:v>4.0999999999999996</c:v>
                </c:pt>
                <c:pt idx="357">
                  <c:v>4</c:v>
                </c:pt>
                <c:pt idx="358">
                  <c:v>2.4</c:v>
                </c:pt>
                <c:pt idx="359">
                  <c:v>1.27</c:v>
                </c:pt>
                <c:pt idx="360">
                  <c:v>1.96</c:v>
                </c:pt>
                <c:pt idx="361">
                  <c:v>3.06</c:v>
                </c:pt>
                <c:pt idx="362">
                  <c:v>4.3099999999999996</c:v>
                </c:pt>
                <c:pt idx="363">
                  <c:v>4.25</c:v>
                </c:pt>
                <c:pt idx="364">
                  <c:v>3.1</c:v>
                </c:pt>
                <c:pt idx="365">
                  <c:v>2.99</c:v>
                </c:pt>
                <c:pt idx="366">
                  <c:v>3.19</c:v>
                </c:pt>
                <c:pt idx="367">
                  <c:v>3.39</c:v>
                </c:pt>
                <c:pt idx="368">
                  <c:v>3.32</c:v>
                </c:pt>
                <c:pt idx="369">
                  <c:v>3</c:v>
                </c:pt>
                <c:pt idx="370">
                  <c:v>1.93</c:v>
                </c:pt>
                <c:pt idx="371">
                  <c:v>1.05</c:v>
                </c:pt>
                <c:pt idx="372">
                  <c:v>1.88</c:v>
                </c:pt>
                <c:pt idx="373">
                  <c:v>2.72</c:v>
                </c:pt>
                <c:pt idx="374">
                  <c:v>4.09</c:v>
                </c:pt>
                <c:pt idx="375">
                  <c:v>2.82</c:v>
                </c:pt>
                <c:pt idx="376">
                  <c:v>2.59</c:v>
                </c:pt>
                <c:pt idx="377">
                  <c:v>3.11</c:v>
                </c:pt>
                <c:pt idx="378">
                  <c:v>3.61</c:v>
                </c:pt>
                <c:pt idx="379">
                  <c:v>5.19</c:v>
                </c:pt>
                <c:pt idx="380">
                  <c:v>3.7</c:v>
                </c:pt>
                <c:pt idx="381">
                  <c:v>2.0699999999999998</c:v>
                </c:pt>
                <c:pt idx="382">
                  <c:v>1.8</c:v>
                </c:pt>
                <c:pt idx="383">
                  <c:v>1.61</c:v>
                </c:pt>
                <c:pt idx="384">
                  <c:v>2.29</c:v>
                </c:pt>
                <c:pt idx="385">
                  <c:v>3.33</c:v>
                </c:pt>
                <c:pt idx="386">
                  <c:v>3.74</c:v>
                </c:pt>
                <c:pt idx="387">
                  <c:v>3.18</c:v>
                </c:pt>
                <c:pt idx="388">
                  <c:v>2.29</c:v>
                </c:pt>
                <c:pt idx="389">
                  <c:v>3.82</c:v>
                </c:pt>
                <c:pt idx="390">
                  <c:v>3.72</c:v>
                </c:pt>
                <c:pt idx="391">
                  <c:v>3.46</c:v>
                </c:pt>
                <c:pt idx="392">
                  <c:v>4.08</c:v>
                </c:pt>
                <c:pt idx="393">
                  <c:v>3.26</c:v>
                </c:pt>
                <c:pt idx="394">
                  <c:v>2.33</c:v>
                </c:pt>
                <c:pt idx="395">
                  <c:v>2.83</c:v>
                </c:pt>
                <c:pt idx="396">
                  <c:v>2.17</c:v>
                </c:pt>
                <c:pt idx="397">
                  <c:v>3.93</c:v>
                </c:pt>
                <c:pt idx="398">
                  <c:v>4.09</c:v>
                </c:pt>
                <c:pt idx="399">
                  <c:v>4</c:v>
                </c:pt>
                <c:pt idx="400">
                  <c:v>2.7</c:v>
                </c:pt>
                <c:pt idx="401">
                  <c:v>2.62</c:v>
                </c:pt>
                <c:pt idx="402">
                  <c:v>2.93</c:v>
                </c:pt>
                <c:pt idx="403">
                  <c:v>3.5</c:v>
                </c:pt>
                <c:pt idx="404">
                  <c:v>3.29</c:v>
                </c:pt>
                <c:pt idx="405">
                  <c:v>4.1399999999999997</c:v>
                </c:pt>
                <c:pt idx="406">
                  <c:v>2.39</c:v>
                </c:pt>
                <c:pt idx="407">
                  <c:v>1.5</c:v>
                </c:pt>
                <c:pt idx="408">
                  <c:v>2.61</c:v>
                </c:pt>
                <c:pt idx="409">
                  <c:v>3.1</c:v>
                </c:pt>
                <c:pt idx="410">
                  <c:v>4.0199999999999996</c:v>
                </c:pt>
                <c:pt idx="411">
                  <c:v>2.9</c:v>
                </c:pt>
                <c:pt idx="412">
                  <c:v>3</c:v>
                </c:pt>
                <c:pt idx="413">
                  <c:v>2.72</c:v>
                </c:pt>
                <c:pt idx="414">
                  <c:v>3.1</c:v>
                </c:pt>
                <c:pt idx="415">
                  <c:v>3.37</c:v>
                </c:pt>
                <c:pt idx="416">
                  <c:v>3.67</c:v>
                </c:pt>
                <c:pt idx="417">
                  <c:v>4.04</c:v>
                </c:pt>
                <c:pt idx="418">
                  <c:v>1.96</c:v>
                </c:pt>
                <c:pt idx="419">
                  <c:v>1.19</c:v>
                </c:pt>
                <c:pt idx="420">
                  <c:v>1.8</c:v>
                </c:pt>
                <c:pt idx="421">
                  <c:v>2.66</c:v>
                </c:pt>
                <c:pt idx="422">
                  <c:v>4.42</c:v>
                </c:pt>
                <c:pt idx="423">
                  <c:v>3.59</c:v>
                </c:pt>
                <c:pt idx="424">
                  <c:v>3.09</c:v>
                </c:pt>
                <c:pt idx="425">
                  <c:v>2.13</c:v>
                </c:pt>
                <c:pt idx="426">
                  <c:v>3.31</c:v>
                </c:pt>
                <c:pt idx="427">
                  <c:v>3.19</c:v>
                </c:pt>
                <c:pt idx="428">
                  <c:v>3.56</c:v>
                </c:pt>
                <c:pt idx="429">
                  <c:v>2.89</c:v>
                </c:pt>
                <c:pt idx="430">
                  <c:v>2.2599999999999998</c:v>
                </c:pt>
                <c:pt idx="431">
                  <c:v>4.92</c:v>
                </c:pt>
                <c:pt idx="432">
                  <c:v>1.89</c:v>
                </c:pt>
                <c:pt idx="433">
                  <c:v>4.1100000000000003</c:v>
                </c:pt>
                <c:pt idx="434">
                  <c:v>3.98</c:v>
                </c:pt>
                <c:pt idx="435">
                  <c:v>3.97</c:v>
                </c:pt>
                <c:pt idx="436">
                  <c:v>2.1800000000000002</c:v>
                </c:pt>
                <c:pt idx="437">
                  <c:v>3.06</c:v>
                </c:pt>
                <c:pt idx="438">
                  <c:v>3.58</c:v>
                </c:pt>
                <c:pt idx="439">
                  <c:v>5.1100000000000003</c:v>
                </c:pt>
                <c:pt idx="453">
                  <c:v>0.57999999999999996</c:v>
                </c:pt>
              </c:numCache>
            </c:numRef>
          </c:xVal>
          <c:yVal>
            <c:numRef>
              <c:f>浮遊塵!$G$235:$G$722</c:f>
              <c:numCache>
                <c:formatCode>0.00_);[Red]\(0.00\)</c:formatCode>
                <c:ptCount val="488"/>
                <c:pt idx="24">
                  <c:v>2.592592592592593</c:v>
                </c:pt>
                <c:pt idx="25">
                  <c:v>2.9629629629629628</c:v>
                </c:pt>
                <c:pt idx="26">
                  <c:v>3.333333333333333</c:v>
                </c:pt>
                <c:pt idx="27">
                  <c:v>2.2222222222222223</c:v>
                </c:pt>
                <c:pt idx="28">
                  <c:v>2.592592592592593</c:v>
                </c:pt>
                <c:pt idx="29">
                  <c:v>2.592592592592593</c:v>
                </c:pt>
                <c:pt idx="30">
                  <c:v>2.592592592592593</c:v>
                </c:pt>
                <c:pt idx="31">
                  <c:v>2.2222222222222223</c:v>
                </c:pt>
                <c:pt idx="32">
                  <c:v>2.2222222222222223</c:v>
                </c:pt>
                <c:pt idx="33">
                  <c:v>0.7407407407407407</c:v>
                </c:pt>
                <c:pt idx="34">
                  <c:v>1.8518518518518519</c:v>
                </c:pt>
                <c:pt idx="35">
                  <c:v>2.592592592592593</c:v>
                </c:pt>
                <c:pt idx="36">
                  <c:v>3.333333333333333</c:v>
                </c:pt>
                <c:pt idx="37">
                  <c:v>3.333333333333333</c:v>
                </c:pt>
                <c:pt idx="38">
                  <c:v>2.592592592592593</c:v>
                </c:pt>
                <c:pt idx="39">
                  <c:v>2.592592592592593</c:v>
                </c:pt>
                <c:pt idx="40">
                  <c:v>2.592592592592593</c:v>
                </c:pt>
                <c:pt idx="41">
                  <c:v>3.7037037037037037</c:v>
                </c:pt>
                <c:pt idx="42">
                  <c:v>2.9629629629629628</c:v>
                </c:pt>
                <c:pt idx="43">
                  <c:v>3.7037037037037037</c:v>
                </c:pt>
                <c:pt idx="44">
                  <c:v>2.9629629629629628</c:v>
                </c:pt>
                <c:pt idx="45">
                  <c:v>1.8518518518518519</c:v>
                </c:pt>
                <c:pt idx="46">
                  <c:v>2.2222222222222223</c:v>
                </c:pt>
                <c:pt idx="47">
                  <c:v>3.333333333333333</c:v>
                </c:pt>
                <c:pt idx="48">
                  <c:v>3.7037037037037037</c:v>
                </c:pt>
                <c:pt idx="49">
                  <c:v>2.592592592592593</c:v>
                </c:pt>
                <c:pt idx="50">
                  <c:v>2.592592592592593</c:v>
                </c:pt>
                <c:pt idx="51">
                  <c:v>2.9629629629629628</c:v>
                </c:pt>
                <c:pt idx="52">
                  <c:v>3.333333333333333</c:v>
                </c:pt>
                <c:pt idx="53">
                  <c:v>2.9629629629629628</c:v>
                </c:pt>
                <c:pt idx="55">
                  <c:v>3.8518518518518516</c:v>
                </c:pt>
                <c:pt idx="56">
                  <c:v>3.5185185185185186</c:v>
                </c:pt>
                <c:pt idx="57">
                  <c:v>1.8407407407407408</c:v>
                </c:pt>
                <c:pt idx="58">
                  <c:v>0.8</c:v>
                </c:pt>
                <c:pt idx="59">
                  <c:v>1.4296296296296296</c:v>
                </c:pt>
                <c:pt idx="60">
                  <c:v>2.2740740740740741</c:v>
                </c:pt>
                <c:pt idx="61">
                  <c:v>3.7037037037037037</c:v>
                </c:pt>
                <c:pt idx="62">
                  <c:v>3.0370370370370372</c:v>
                </c:pt>
                <c:pt idx="63">
                  <c:v>2.9629629629629628</c:v>
                </c:pt>
                <c:pt idx="64">
                  <c:v>3.2962962962962963</c:v>
                </c:pt>
                <c:pt idx="65">
                  <c:v>3.5925925925925926</c:v>
                </c:pt>
                <c:pt idx="66">
                  <c:v>3.1111111111111112</c:v>
                </c:pt>
                <c:pt idx="67">
                  <c:v>4.1481481481481479</c:v>
                </c:pt>
                <c:pt idx="68">
                  <c:v>4.0740740740740735</c:v>
                </c:pt>
                <c:pt idx="69">
                  <c:v>2.3777777777777778</c:v>
                </c:pt>
                <c:pt idx="70">
                  <c:v>1.6814814814814816</c:v>
                </c:pt>
                <c:pt idx="71">
                  <c:v>1.4666666666666668</c:v>
                </c:pt>
                <c:pt idx="72">
                  <c:v>2.1407407407407408</c:v>
                </c:pt>
                <c:pt idx="73">
                  <c:v>3.8518518518518516</c:v>
                </c:pt>
                <c:pt idx="74">
                  <c:v>5.5925925925925926</c:v>
                </c:pt>
                <c:pt idx="75">
                  <c:v>3.1481481481481484</c:v>
                </c:pt>
                <c:pt idx="76">
                  <c:v>3.666666666666667</c:v>
                </c:pt>
                <c:pt idx="77">
                  <c:v>3.0370370370370372</c:v>
                </c:pt>
                <c:pt idx="78">
                  <c:v>4.4074074074074074</c:v>
                </c:pt>
                <c:pt idx="79">
                  <c:v>2.84</c:v>
                </c:pt>
                <c:pt idx="80">
                  <c:v>3.04</c:v>
                </c:pt>
                <c:pt idx="81">
                  <c:v>1.96</c:v>
                </c:pt>
                <c:pt idx="82">
                  <c:v>0.89</c:v>
                </c:pt>
                <c:pt idx="83">
                  <c:v>1.52</c:v>
                </c:pt>
                <c:pt idx="84">
                  <c:v>2.0099999999999998</c:v>
                </c:pt>
                <c:pt idx="85">
                  <c:v>3.71</c:v>
                </c:pt>
                <c:pt idx="86">
                  <c:v>2.91</c:v>
                </c:pt>
                <c:pt idx="87">
                  <c:v>3.12</c:v>
                </c:pt>
                <c:pt idx="88">
                  <c:v>3.28</c:v>
                </c:pt>
                <c:pt idx="89">
                  <c:v>3.43</c:v>
                </c:pt>
                <c:pt idx="90">
                  <c:v>2.93</c:v>
                </c:pt>
                <c:pt idx="91">
                  <c:v>3.57</c:v>
                </c:pt>
                <c:pt idx="92">
                  <c:v>3.13</c:v>
                </c:pt>
                <c:pt idx="93">
                  <c:v>2.2000000000000002</c:v>
                </c:pt>
                <c:pt idx="94">
                  <c:v>1.24</c:v>
                </c:pt>
                <c:pt idx="95">
                  <c:v>1.87</c:v>
                </c:pt>
                <c:pt idx="96">
                  <c:v>2.0699999999999998</c:v>
                </c:pt>
                <c:pt idx="97">
                  <c:v>2.78</c:v>
                </c:pt>
                <c:pt idx="98">
                  <c:v>3.08</c:v>
                </c:pt>
                <c:pt idx="99">
                  <c:v>2.7</c:v>
                </c:pt>
                <c:pt idx="100">
                  <c:v>2.2599999999999998</c:v>
                </c:pt>
                <c:pt idx="101">
                  <c:v>2.61</c:v>
                </c:pt>
                <c:pt idx="102">
                  <c:v>3.16</c:v>
                </c:pt>
                <c:pt idx="103">
                  <c:v>2.93</c:v>
                </c:pt>
                <c:pt idx="104">
                  <c:v>2.34</c:v>
                </c:pt>
                <c:pt idx="105">
                  <c:v>2.3199999999999998</c:v>
                </c:pt>
                <c:pt idx="106">
                  <c:v>1.25</c:v>
                </c:pt>
                <c:pt idx="107">
                  <c:v>1.7</c:v>
                </c:pt>
                <c:pt idx="108">
                  <c:v>2.36</c:v>
                </c:pt>
                <c:pt idx="109">
                  <c:v>3.13</c:v>
                </c:pt>
                <c:pt idx="110">
                  <c:v>2.91</c:v>
                </c:pt>
                <c:pt idx="111">
                  <c:v>2.5499999999999998</c:v>
                </c:pt>
                <c:pt idx="112">
                  <c:v>2.46</c:v>
                </c:pt>
                <c:pt idx="113">
                  <c:v>2.44</c:v>
                </c:pt>
                <c:pt idx="114">
                  <c:v>3.16</c:v>
                </c:pt>
                <c:pt idx="115">
                  <c:v>4.37</c:v>
                </c:pt>
                <c:pt idx="116">
                  <c:v>3.83</c:v>
                </c:pt>
                <c:pt idx="117">
                  <c:v>2.12</c:v>
                </c:pt>
                <c:pt idx="118">
                  <c:v>1.43</c:v>
                </c:pt>
                <c:pt idx="119">
                  <c:v>1.19</c:v>
                </c:pt>
                <c:pt idx="120">
                  <c:v>2.69</c:v>
                </c:pt>
                <c:pt idx="121">
                  <c:v>3.74</c:v>
                </c:pt>
                <c:pt idx="122">
                  <c:v>2.97</c:v>
                </c:pt>
                <c:pt idx="123">
                  <c:v>3.35</c:v>
                </c:pt>
                <c:pt idx="124">
                  <c:v>2.75</c:v>
                </c:pt>
                <c:pt idx="125">
                  <c:v>2.5299999999999998</c:v>
                </c:pt>
                <c:pt idx="126">
                  <c:v>2.48</c:v>
                </c:pt>
                <c:pt idx="127">
                  <c:v>2.65</c:v>
                </c:pt>
                <c:pt idx="128">
                  <c:v>2.94</c:v>
                </c:pt>
                <c:pt idx="129">
                  <c:v>1.51</c:v>
                </c:pt>
                <c:pt idx="130">
                  <c:v>1.91</c:v>
                </c:pt>
                <c:pt idx="131">
                  <c:v>1.68</c:v>
                </c:pt>
                <c:pt idx="132">
                  <c:v>2.7</c:v>
                </c:pt>
                <c:pt idx="133">
                  <c:v>3.64</c:v>
                </c:pt>
                <c:pt idx="134">
                  <c:v>4.67</c:v>
                </c:pt>
                <c:pt idx="135">
                  <c:v>2.69</c:v>
                </c:pt>
                <c:pt idx="136">
                  <c:v>3.16</c:v>
                </c:pt>
                <c:pt idx="137">
                  <c:v>3.12</c:v>
                </c:pt>
                <c:pt idx="138">
                  <c:v>2.37</c:v>
                </c:pt>
                <c:pt idx="139">
                  <c:v>4.3099999999999996</c:v>
                </c:pt>
                <c:pt idx="140">
                  <c:v>4.3099999999999996</c:v>
                </c:pt>
                <c:pt idx="141">
                  <c:v>2.0299999999999998</c:v>
                </c:pt>
                <c:pt idx="142">
                  <c:v>1.89</c:v>
                </c:pt>
                <c:pt idx="143">
                  <c:v>2.17</c:v>
                </c:pt>
                <c:pt idx="144">
                  <c:v>3.71</c:v>
                </c:pt>
                <c:pt idx="145">
                  <c:v>4.6900000000000004</c:v>
                </c:pt>
                <c:pt idx="146">
                  <c:v>3.47</c:v>
                </c:pt>
                <c:pt idx="147">
                  <c:v>2.97</c:v>
                </c:pt>
                <c:pt idx="148">
                  <c:v>2.74</c:v>
                </c:pt>
                <c:pt idx="149">
                  <c:v>3.17</c:v>
                </c:pt>
                <c:pt idx="150">
                  <c:v>2.88</c:v>
                </c:pt>
                <c:pt idx="151">
                  <c:v>3.92</c:v>
                </c:pt>
                <c:pt idx="152">
                  <c:v>2.85</c:v>
                </c:pt>
                <c:pt idx="153">
                  <c:v>2.1</c:v>
                </c:pt>
                <c:pt idx="154">
                  <c:v>1.2</c:v>
                </c:pt>
                <c:pt idx="155">
                  <c:v>1.74</c:v>
                </c:pt>
                <c:pt idx="156">
                  <c:v>2.2999999999999998</c:v>
                </c:pt>
                <c:pt idx="157">
                  <c:v>3.86</c:v>
                </c:pt>
                <c:pt idx="158">
                  <c:v>5.15</c:v>
                </c:pt>
                <c:pt idx="159">
                  <c:v>3.96</c:v>
                </c:pt>
                <c:pt idx="160">
                  <c:v>2.8</c:v>
                </c:pt>
                <c:pt idx="161">
                  <c:v>3.54</c:v>
                </c:pt>
                <c:pt idx="162">
                  <c:v>3.38</c:v>
                </c:pt>
                <c:pt idx="163">
                  <c:v>5.28</c:v>
                </c:pt>
                <c:pt idx="164">
                  <c:v>3.78</c:v>
                </c:pt>
                <c:pt idx="165">
                  <c:v>1.5</c:v>
                </c:pt>
                <c:pt idx="166">
                  <c:v>1.86</c:v>
                </c:pt>
                <c:pt idx="167">
                  <c:v>2.09</c:v>
                </c:pt>
                <c:pt idx="168">
                  <c:v>3.67</c:v>
                </c:pt>
                <c:pt idx="169">
                  <c:v>4.5999999999999996</c:v>
                </c:pt>
                <c:pt idx="170">
                  <c:v>4.59</c:v>
                </c:pt>
                <c:pt idx="171">
                  <c:v>3.78</c:v>
                </c:pt>
                <c:pt idx="172">
                  <c:v>3.72</c:v>
                </c:pt>
                <c:pt idx="173">
                  <c:v>4.1900000000000004</c:v>
                </c:pt>
                <c:pt idx="174">
                  <c:v>4.63</c:v>
                </c:pt>
                <c:pt idx="175">
                  <c:v>4.3600000000000003</c:v>
                </c:pt>
                <c:pt idx="176">
                  <c:v>3.44</c:v>
                </c:pt>
                <c:pt idx="177">
                  <c:v>1.33</c:v>
                </c:pt>
                <c:pt idx="178">
                  <c:v>1.47</c:v>
                </c:pt>
                <c:pt idx="179">
                  <c:v>2.2999999999999998</c:v>
                </c:pt>
                <c:pt idx="180">
                  <c:v>4.2</c:v>
                </c:pt>
                <c:pt idx="181">
                  <c:v>4.47</c:v>
                </c:pt>
                <c:pt idx="182">
                  <c:v>4.09</c:v>
                </c:pt>
                <c:pt idx="183">
                  <c:v>3.79</c:v>
                </c:pt>
                <c:pt idx="184">
                  <c:v>4.0999999999999996</c:v>
                </c:pt>
                <c:pt idx="185">
                  <c:v>3.96</c:v>
                </c:pt>
                <c:pt idx="186">
                  <c:v>5.04</c:v>
                </c:pt>
                <c:pt idx="187">
                  <c:v>4.3899999999999997</c:v>
                </c:pt>
                <c:pt idx="188">
                  <c:v>3.71</c:v>
                </c:pt>
                <c:pt idx="189">
                  <c:v>2.14</c:v>
                </c:pt>
                <c:pt idx="190">
                  <c:v>1.95</c:v>
                </c:pt>
                <c:pt idx="191">
                  <c:v>2.23</c:v>
                </c:pt>
                <c:pt idx="192">
                  <c:v>3.55</c:v>
                </c:pt>
                <c:pt idx="193">
                  <c:v>4.2300000000000004</c:v>
                </c:pt>
                <c:pt idx="194">
                  <c:v>3.94</c:v>
                </c:pt>
                <c:pt idx="195">
                  <c:v>3.95</c:v>
                </c:pt>
                <c:pt idx="196">
                  <c:v>2.98</c:v>
                </c:pt>
                <c:pt idx="197">
                  <c:v>4.71</c:v>
                </c:pt>
                <c:pt idx="198">
                  <c:v>4.5</c:v>
                </c:pt>
                <c:pt idx="199">
                  <c:v>4.57</c:v>
                </c:pt>
                <c:pt idx="200">
                  <c:v>3.66</c:v>
                </c:pt>
                <c:pt idx="201">
                  <c:v>2.08</c:v>
                </c:pt>
                <c:pt idx="202">
                  <c:v>1.49</c:v>
                </c:pt>
                <c:pt idx="203">
                  <c:v>1.69</c:v>
                </c:pt>
                <c:pt idx="204">
                  <c:v>3.13</c:v>
                </c:pt>
                <c:pt idx="205">
                  <c:v>4.5599999999999996</c:v>
                </c:pt>
                <c:pt idx="206">
                  <c:v>4</c:v>
                </c:pt>
                <c:pt idx="207">
                  <c:v>4.5</c:v>
                </c:pt>
                <c:pt idx="208">
                  <c:v>3.14</c:v>
                </c:pt>
                <c:pt idx="209">
                  <c:v>3.87</c:v>
                </c:pt>
                <c:pt idx="210">
                  <c:v>4.87</c:v>
                </c:pt>
                <c:pt idx="211">
                  <c:v>4.49</c:v>
                </c:pt>
                <c:pt idx="212">
                  <c:v>4.6500000000000004</c:v>
                </c:pt>
                <c:pt idx="213">
                  <c:v>3.66</c:v>
                </c:pt>
                <c:pt idx="214">
                  <c:v>1.33</c:v>
                </c:pt>
                <c:pt idx="215">
                  <c:v>2.08</c:v>
                </c:pt>
                <c:pt idx="216">
                  <c:v>3.3</c:v>
                </c:pt>
                <c:pt idx="217">
                  <c:v>4.49</c:v>
                </c:pt>
                <c:pt idx="218">
                  <c:v>4.17</c:v>
                </c:pt>
                <c:pt idx="219">
                  <c:v>2.96</c:v>
                </c:pt>
                <c:pt idx="220">
                  <c:v>2.85</c:v>
                </c:pt>
                <c:pt idx="221">
                  <c:v>2.96</c:v>
                </c:pt>
                <c:pt idx="222">
                  <c:v>3.7</c:v>
                </c:pt>
                <c:pt idx="223">
                  <c:v>3.33</c:v>
                </c:pt>
                <c:pt idx="224">
                  <c:v>1.74</c:v>
                </c:pt>
                <c:pt idx="225">
                  <c:v>2.64</c:v>
                </c:pt>
                <c:pt idx="226">
                  <c:v>1.67</c:v>
                </c:pt>
                <c:pt idx="227">
                  <c:v>1.62</c:v>
                </c:pt>
                <c:pt idx="228">
                  <c:v>2.02</c:v>
                </c:pt>
                <c:pt idx="229">
                  <c:v>4.09</c:v>
                </c:pt>
                <c:pt idx="230">
                  <c:v>3.51</c:v>
                </c:pt>
                <c:pt idx="231">
                  <c:v>2.5299999999999998</c:v>
                </c:pt>
                <c:pt idx="232">
                  <c:v>2.54</c:v>
                </c:pt>
                <c:pt idx="233">
                  <c:v>3.17</c:v>
                </c:pt>
                <c:pt idx="234">
                  <c:v>3.39</c:v>
                </c:pt>
                <c:pt idx="235">
                  <c:v>4.3099999999999996</c:v>
                </c:pt>
                <c:pt idx="236">
                  <c:v>2.56</c:v>
                </c:pt>
                <c:pt idx="237">
                  <c:v>2.08</c:v>
                </c:pt>
                <c:pt idx="238">
                  <c:v>1.57</c:v>
                </c:pt>
                <c:pt idx="239">
                  <c:v>2.2000000000000002</c:v>
                </c:pt>
                <c:pt idx="240">
                  <c:v>2.86</c:v>
                </c:pt>
                <c:pt idx="241">
                  <c:v>4.54</c:v>
                </c:pt>
                <c:pt idx="242">
                  <c:v>3.4</c:v>
                </c:pt>
                <c:pt idx="243">
                  <c:v>2.79</c:v>
                </c:pt>
                <c:pt idx="244">
                  <c:v>2.37</c:v>
                </c:pt>
                <c:pt idx="245">
                  <c:v>3.08</c:v>
                </c:pt>
                <c:pt idx="246">
                  <c:v>3.7</c:v>
                </c:pt>
                <c:pt idx="247">
                  <c:v>4.41</c:v>
                </c:pt>
                <c:pt idx="248">
                  <c:v>2.86</c:v>
                </c:pt>
                <c:pt idx="249">
                  <c:v>1.43</c:v>
                </c:pt>
                <c:pt idx="250">
                  <c:v>1.47</c:v>
                </c:pt>
                <c:pt idx="251">
                  <c:v>1.28</c:v>
                </c:pt>
                <c:pt idx="252">
                  <c:v>3.06</c:v>
                </c:pt>
                <c:pt idx="253">
                  <c:v>3.55</c:v>
                </c:pt>
                <c:pt idx="254">
                  <c:v>3.03</c:v>
                </c:pt>
                <c:pt idx="255">
                  <c:v>3.14</c:v>
                </c:pt>
                <c:pt idx="256">
                  <c:v>2.75</c:v>
                </c:pt>
                <c:pt idx="257">
                  <c:v>3.4</c:v>
                </c:pt>
                <c:pt idx="258">
                  <c:v>3.89</c:v>
                </c:pt>
                <c:pt idx="259">
                  <c:v>3.6</c:v>
                </c:pt>
                <c:pt idx="260">
                  <c:v>3.9</c:v>
                </c:pt>
                <c:pt idx="261">
                  <c:v>2.3199999999999998</c:v>
                </c:pt>
                <c:pt idx="262">
                  <c:v>1.1599999999999999</c:v>
                </c:pt>
                <c:pt idx="263">
                  <c:v>1.84</c:v>
                </c:pt>
                <c:pt idx="264">
                  <c:v>2.97</c:v>
                </c:pt>
                <c:pt idx="265">
                  <c:v>3.67</c:v>
                </c:pt>
                <c:pt idx="266">
                  <c:v>3.84</c:v>
                </c:pt>
                <c:pt idx="267">
                  <c:v>2.7</c:v>
                </c:pt>
                <c:pt idx="268">
                  <c:v>2.37</c:v>
                </c:pt>
                <c:pt idx="269">
                  <c:v>3</c:v>
                </c:pt>
                <c:pt idx="270">
                  <c:v>3.6</c:v>
                </c:pt>
                <c:pt idx="271">
                  <c:v>4.41</c:v>
                </c:pt>
                <c:pt idx="272">
                  <c:v>2.62</c:v>
                </c:pt>
                <c:pt idx="273">
                  <c:v>3.13</c:v>
                </c:pt>
                <c:pt idx="274">
                  <c:v>1.51</c:v>
                </c:pt>
                <c:pt idx="275">
                  <c:v>2.93</c:v>
                </c:pt>
                <c:pt idx="276">
                  <c:v>3.06</c:v>
                </c:pt>
                <c:pt idx="277">
                  <c:v>4.2699999999999996</c:v>
                </c:pt>
                <c:pt idx="278">
                  <c:v>4.58</c:v>
                </c:pt>
                <c:pt idx="279">
                  <c:v>3.05</c:v>
                </c:pt>
                <c:pt idx="280">
                  <c:v>2.64</c:v>
                </c:pt>
                <c:pt idx="281">
                  <c:v>3.09</c:v>
                </c:pt>
                <c:pt idx="282">
                  <c:v>4.07</c:v>
                </c:pt>
                <c:pt idx="283">
                  <c:v>3.49</c:v>
                </c:pt>
                <c:pt idx="284">
                  <c:v>2.4500000000000002</c:v>
                </c:pt>
                <c:pt idx="285">
                  <c:v>2.02</c:v>
                </c:pt>
                <c:pt idx="286">
                  <c:v>1.36</c:v>
                </c:pt>
                <c:pt idx="287">
                  <c:v>2.79</c:v>
                </c:pt>
                <c:pt idx="288">
                  <c:v>3.38</c:v>
                </c:pt>
                <c:pt idx="289">
                  <c:v>5.05</c:v>
                </c:pt>
                <c:pt idx="290">
                  <c:v>4.07</c:v>
                </c:pt>
                <c:pt idx="291">
                  <c:v>2.5499999999999998</c:v>
                </c:pt>
                <c:pt idx="292">
                  <c:v>4.09</c:v>
                </c:pt>
                <c:pt idx="293">
                  <c:v>3.67</c:v>
                </c:pt>
                <c:pt idx="294">
                  <c:v>4.4400000000000004</c:v>
                </c:pt>
                <c:pt idx="295">
                  <c:v>3.57</c:v>
                </c:pt>
                <c:pt idx="296">
                  <c:v>3.55</c:v>
                </c:pt>
                <c:pt idx="297">
                  <c:v>2.96</c:v>
                </c:pt>
                <c:pt idx="298">
                  <c:v>1.73</c:v>
                </c:pt>
                <c:pt idx="299">
                  <c:v>2.38</c:v>
                </c:pt>
                <c:pt idx="300">
                  <c:v>3.59</c:v>
                </c:pt>
                <c:pt idx="301">
                  <c:v>4.9000000000000004</c:v>
                </c:pt>
                <c:pt idx="302">
                  <c:v>4.22</c:v>
                </c:pt>
                <c:pt idx="303">
                  <c:v>3.56</c:v>
                </c:pt>
                <c:pt idx="304">
                  <c:v>3.09</c:v>
                </c:pt>
                <c:pt idx="305">
                  <c:v>4.42</c:v>
                </c:pt>
                <c:pt idx="306">
                  <c:v>3.7</c:v>
                </c:pt>
                <c:pt idx="307">
                  <c:v>3.7</c:v>
                </c:pt>
                <c:pt idx="308">
                  <c:v>3.36</c:v>
                </c:pt>
                <c:pt idx="309">
                  <c:v>3.21</c:v>
                </c:pt>
                <c:pt idx="310">
                  <c:v>1.67</c:v>
                </c:pt>
                <c:pt idx="311">
                  <c:v>2.06</c:v>
                </c:pt>
                <c:pt idx="312">
                  <c:v>2.4500000000000002</c:v>
                </c:pt>
                <c:pt idx="313">
                  <c:v>3.61</c:v>
                </c:pt>
                <c:pt idx="314">
                  <c:v>3.64</c:v>
                </c:pt>
                <c:pt idx="315">
                  <c:v>3.43</c:v>
                </c:pt>
                <c:pt idx="316">
                  <c:v>3.87</c:v>
                </c:pt>
                <c:pt idx="317">
                  <c:v>3.73</c:v>
                </c:pt>
                <c:pt idx="318">
                  <c:v>3.31</c:v>
                </c:pt>
                <c:pt idx="319">
                  <c:v>5.08</c:v>
                </c:pt>
                <c:pt idx="320">
                  <c:v>3.43</c:v>
                </c:pt>
                <c:pt idx="321">
                  <c:v>1.98</c:v>
                </c:pt>
                <c:pt idx="322">
                  <c:v>2.4</c:v>
                </c:pt>
                <c:pt idx="323">
                  <c:v>1.9</c:v>
                </c:pt>
                <c:pt idx="324">
                  <c:v>3.34</c:v>
                </c:pt>
                <c:pt idx="325">
                  <c:v>4.09</c:v>
                </c:pt>
                <c:pt idx="326">
                  <c:v>3.49</c:v>
                </c:pt>
                <c:pt idx="327">
                  <c:v>3.04</c:v>
                </c:pt>
                <c:pt idx="328">
                  <c:v>3.47</c:v>
                </c:pt>
                <c:pt idx="329">
                  <c:v>4.66</c:v>
                </c:pt>
                <c:pt idx="330">
                  <c:v>4.4400000000000004</c:v>
                </c:pt>
                <c:pt idx="331">
                  <c:v>4.57</c:v>
                </c:pt>
                <c:pt idx="332">
                  <c:v>4.66</c:v>
                </c:pt>
                <c:pt idx="333">
                  <c:v>2.84</c:v>
                </c:pt>
                <c:pt idx="334">
                  <c:v>1.84</c:v>
                </c:pt>
                <c:pt idx="335">
                  <c:v>2.23</c:v>
                </c:pt>
                <c:pt idx="336">
                  <c:v>4.72</c:v>
                </c:pt>
                <c:pt idx="337">
                  <c:v>4.3600000000000003</c:v>
                </c:pt>
                <c:pt idx="338">
                  <c:v>4.6399999999999997</c:v>
                </c:pt>
                <c:pt idx="339">
                  <c:v>3.18</c:v>
                </c:pt>
                <c:pt idx="340">
                  <c:v>3.1</c:v>
                </c:pt>
                <c:pt idx="341">
                  <c:v>4.57</c:v>
                </c:pt>
                <c:pt idx="342">
                  <c:v>4.2</c:v>
                </c:pt>
                <c:pt idx="343">
                  <c:v>4.01</c:v>
                </c:pt>
                <c:pt idx="344">
                  <c:v>2.08</c:v>
                </c:pt>
                <c:pt idx="345">
                  <c:v>2.87</c:v>
                </c:pt>
                <c:pt idx="346">
                  <c:v>1.49</c:v>
                </c:pt>
                <c:pt idx="347">
                  <c:v>2.52</c:v>
                </c:pt>
                <c:pt idx="348">
                  <c:v>3.59</c:v>
                </c:pt>
                <c:pt idx="349">
                  <c:v>4.22</c:v>
                </c:pt>
                <c:pt idx="350">
                  <c:v>4.22</c:v>
                </c:pt>
                <c:pt idx="351">
                  <c:v>2.66</c:v>
                </c:pt>
                <c:pt idx="352">
                  <c:v>2.79</c:v>
                </c:pt>
                <c:pt idx="353">
                  <c:v>4.5</c:v>
                </c:pt>
                <c:pt idx="355">
                  <c:v>3.9</c:v>
                </c:pt>
                <c:pt idx="357">
                  <c:v>3.6</c:v>
                </c:pt>
                <c:pt idx="358">
                  <c:v>2.1</c:v>
                </c:pt>
                <c:pt idx="359">
                  <c:v>1.26</c:v>
                </c:pt>
                <c:pt idx="360">
                  <c:v>1.91</c:v>
                </c:pt>
                <c:pt idx="361">
                  <c:v>3.01</c:v>
                </c:pt>
                <c:pt idx="362">
                  <c:v>4.25</c:v>
                </c:pt>
                <c:pt idx="363">
                  <c:v>4.08</c:v>
                </c:pt>
                <c:pt idx="364">
                  <c:v>3.03</c:v>
                </c:pt>
                <c:pt idx="365">
                  <c:v>3</c:v>
                </c:pt>
                <c:pt idx="366">
                  <c:v>3.21</c:v>
                </c:pt>
                <c:pt idx="367">
                  <c:v>3.28</c:v>
                </c:pt>
                <c:pt idx="368">
                  <c:v>3.33</c:v>
                </c:pt>
                <c:pt idx="369">
                  <c:v>3.01</c:v>
                </c:pt>
                <c:pt idx="370">
                  <c:v>2.16</c:v>
                </c:pt>
                <c:pt idx="371">
                  <c:v>0.95</c:v>
                </c:pt>
                <c:pt idx="372">
                  <c:v>1.83</c:v>
                </c:pt>
                <c:pt idx="373">
                  <c:v>2.56</c:v>
                </c:pt>
                <c:pt idx="374">
                  <c:v>4</c:v>
                </c:pt>
                <c:pt idx="375">
                  <c:v>2.82</c:v>
                </c:pt>
                <c:pt idx="376">
                  <c:v>2.4900000000000002</c:v>
                </c:pt>
                <c:pt idx="377">
                  <c:v>2.93</c:v>
                </c:pt>
                <c:pt idx="378">
                  <c:v>3.48</c:v>
                </c:pt>
                <c:pt idx="379">
                  <c:v>5.0199999999999996</c:v>
                </c:pt>
                <c:pt idx="380">
                  <c:v>3.61</c:v>
                </c:pt>
                <c:pt idx="381">
                  <c:v>1.94</c:v>
                </c:pt>
                <c:pt idx="382">
                  <c:v>1.68</c:v>
                </c:pt>
                <c:pt idx="383">
                  <c:v>1.61</c:v>
                </c:pt>
                <c:pt idx="384">
                  <c:v>2.1800000000000002</c:v>
                </c:pt>
                <c:pt idx="385">
                  <c:v>3.18</c:v>
                </c:pt>
                <c:pt idx="386">
                  <c:v>3.78</c:v>
                </c:pt>
                <c:pt idx="387">
                  <c:v>3.04</c:v>
                </c:pt>
                <c:pt idx="388">
                  <c:v>2.17</c:v>
                </c:pt>
                <c:pt idx="389">
                  <c:v>3.7</c:v>
                </c:pt>
                <c:pt idx="390">
                  <c:v>3.52</c:v>
                </c:pt>
                <c:pt idx="391">
                  <c:v>3.32</c:v>
                </c:pt>
                <c:pt idx="392">
                  <c:v>4.0199999999999996</c:v>
                </c:pt>
                <c:pt idx="393">
                  <c:v>3.08</c:v>
                </c:pt>
                <c:pt idx="394">
                  <c:v>2.2000000000000002</c:v>
                </c:pt>
                <c:pt idx="395">
                  <c:v>2.71</c:v>
                </c:pt>
                <c:pt idx="396">
                  <c:v>1.99</c:v>
                </c:pt>
                <c:pt idx="397">
                  <c:v>3.74</c:v>
                </c:pt>
                <c:pt idx="398">
                  <c:v>3.86</c:v>
                </c:pt>
                <c:pt idx="399">
                  <c:v>3.68</c:v>
                </c:pt>
                <c:pt idx="400">
                  <c:v>2.13</c:v>
                </c:pt>
                <c:pt idx="401">
                  <c:v>2.59</c:v>
                </c:pt>
                <c:pt idx="402">
                  <c:v>2.95</c:v>
                </c:pt>
                <c:pt idx="403">
                  <c:v>3.31</c:v>
                </c:pt>
                <c:pt idx="404">
                  <c:v>3.34</c:v>
                </c:pt>
                <c:pt idx="405">
                  <c:v>4.03</c:v>
                </c:pt>
                <c:pt idx="406">
                  <c:v>2.39</c:v>
                </c:pt>
                <c:pt idx="407">
                  <c:v>1.44</c:v>
                </c:pt>
                <c:pt idx="408">
                  <c:v>2.76</c:v>
                </c:pt>
                <c:pt idx="409">
                  <c:v>3.26</c:v>
                </c:pt>
                <c:pt idx="410">
                  <c:v>3.86</c:v>
                </c:pt>
                <c:pt idx="411">
                  <c:v>3.08</c:v>
                </c:pt>
                <c:pt idx="412">
                  <c:v>3.16</c:v>
                </c:pt>
                <c:pt idx="413">
                  <c:v>2.84</c:v>
                </c:pt>
                <c:pt idx="414">
                  <c:v>3.17</c:v>
                </c:pt>
                <c:pt idx="415">
                  <c:v>3.52</c:v>
                </c:pt>
                <c:pt idx="416">
                  <c:v>3.86</c:v>
                </c:pt>
                <c:pt idx="417">
                  <c:v>4.24</c:v>
                </c:pt>
                <c:pt idx="418">
                  <c:v>2.17</c:v>
                </c:pt>
                <c:pt idx="419">
                  <c:v>1.36</c:v>
                </c:pt>
                <c:pt idx="420">
                  <c:v>2.0299999999999998</c:v>
                </c:pt>
                <c:pt idx="421">
                  <c:v>3.28</c:v>
                </c:pt>
                <c:pt idx="422">
                  <c:v>5.49</c:v>
                </c:pt>
                <c:pt idx="423">
                  <c:v>4.5</c:v>
                </c:pt>
                <c:pt idx="424">
                  <c:v>3.81</c:v>
                </c:pt>
                <c:pt idx="425">
                  <c:v>3.21</c:v>
                </c:pt>
                <c:pt idx="426">
                  <c:v>4.09</c:v>
                </c:pt>
                <c:pt idx="427">
                  <c:v>3.88</c:v>
                </c:pt>
                <c:pt idx="428">
                  <c:v>4.32</c:v>
                </c:pt>
                <c:pt idx="429">
                  <c:v>3.51</c:v>
                </c:pt>
                <c:pt idx="430">
                  <c:v>2.79</c:v>
                </c:pt>
                <c:pt idx="431">
                  <c:v>2.38</c:v>
                </c:pt>
                <c:pt idx="432">
                  <c:v>2.4</c:v>
                </c:pt>
                <c:pt idx="433">
                  <c:v>4.33</c:v>
                </c:pt>
                <c:pt idx="434">
                  <c:v>4.0199999999999996</c:v>
                </c:pt>
                <c:pt idx="435">
                  <c:v>4.1500000000000004</c:v>
                </c:pt>
                <c:pt idx="436">
                  <c:v>3.23</c:v>
                </c:pt>
                <c:pt idx="437">
                  <c:v>3.21</c:v>
                </c:pt>
                <c:pt idx="438">
                  <c:v>3.67</c:v>
                </c:pt>
                <c:pt idx="439">
                  <c:v>5.19</c:v>
                </c:pt>
                <c:pt idx="453">
                  <c:v>0.7407407407407407</c:v>
                </c:pt>
              </c:numCache>
            </c:numRef>
          </c:yVal>
          <c:smooth val="0"/>
        </c:ser>
        <c:dLbls>
          <c:showLegendKey val="0"/>
          <c:showVal val="0"/>
          <c:showCatName val="0"/>
          <c:showSerName val="0"/>
          <c:showPercent val="0"/>
          <c:showBubbleSize val="0"/>
        </c:dLbls>
        <c:axId val="232273408"/>
        <c:axId val="232275328"/>
      </c:scatterChart>
      <c:valAx>
        <c:axId val="232273408"/>
        <c:scaling>
          <c:orientation val="minMax"/>
        </c:scaling>
        <c:delete val="0"/>
        <c:axPos val="b"/>
        <c:majorGridlines>
          <c:spPr>
            <a:ln w="3175">
              <a:pattFill prst="pct50">
                <a:fgClr>
                  <a:srgbClr val="000000"/>
                </a:fgClr>
                <a:bgClr>
                  <a:srgbClr val="FFFFFF"/>
                </a:bgClr>
              </a:pattFill>
              <a:prstDash val="solid"/>
            </a:ln>
          </c:spPr>
        </c:majorGridlines>
        <c:title>
          <c:tx>
            <c:rich>
              <a:bodyPr/>
              <a:lstStyle/>
              <a:p>
                <a:pPr>
                  <a:defRPr sz="1100" b="0" i="0" u="none" strike="noStrike" baseline="0">
                    <a:solidFill>
                      <a:srgbClr val="000000"/>
                    </a:solidFill>
                    <a:latin typeface="Meiryo UI"/>
                    <a:ea typeface="Meiryo UI"/>
                    <a:cs typeface="Meiryo UI"/>
                  </a:defRPr>
                </a:pPr>
                <a:r>
                  <a:rPr lang="ja-JP" altLang="en-US"/>
                  <a:t>前網</a:t>
                </a:r>
              </a:p>
            </c:rich>
          </c:tx>
          <c:layout>
            <c:manualLayout>
              <c:xMode val="edge"/>
              <c:yMode val="edge"/>
              <c:x val="0.441527717082218"/>
              <c:y val="0.9055471260192719"/>
            </c:manualLayout>
          </c:layout>
          <c:overlay val="0"/>
          <c:spPr>
            <a:noFill/>
            <a:ln w="25400">
              <a:noFill/>
            </a:ln>
          </c:spPr>
        </c:title>
        <c:numFmt formatCode="0_);[Red]\(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2275328"/>
        <c:crosses val="autoZero"/>
        <c:crossBetween val="midCat"/>
      </c:valAx>
      <c:valAx>
        <c:axId val="232275328"/>
        <c:scaling>
          <c:orientation val="minMax"/>
        </c:scaling>
        <c:delete val="0"/>
        <c:axPos val="l"/>
        <c:majorGridlines>
          <c:spPr>
            <a:ln w="3175">
              <a:pattFill prst="pct50">
                <a:fgClr>
                  <a:srgbClr val="000000"/>
                </a:fgClr>
                <a:bgClr>
                  <a:srgbClr val="FFFFFF"/>
                </a:bgClr>
              </a:pattFill>
              <a:prstDash val="solid"/>
            </a:ln>
          </c:spPr>
        </c:majorGridlines>
        <c:title>
          <c:tx>
            <c:rich>
              <a:bodyPr/>
              <a:lstStyle/>
              <a:p>
                <a:pPr>
                  <a:defRPr sz="1100" b="0" i="0" u="none" strike="noStrike" baseline="0">
                    <a:solidFill>
                      <a:srgbClr val="000000"/>
                    </a:solidFill>
                    <a:latin typeface="Meiryo UI"/>
                    <a:ea typeface="Meiryo UI"/>
                    <a:cs typeface="Meiryo UI"/>
                  </a:defRPr>
                </a:pPr>
                <a:r>
                  <a:rPr lang="ja-JP" altLang="en-US"/>
                  <a:t>塚浜</a:t>
                </a:r>
              </a:p>
            </c:rich>
          </c:tx>
          <c:layout>
            <c:manualLayout>
              <c:xMode val="edge"/>
              <c:yMode val="edge"/>
              <c:x val="0.11111152282435284"/>
              <c:y val="0.20120183175301284"/>
            </c:manualLayout>
          </c:layout>
          <c:overlay val="0"/>
          <c:spPr>
            <a:noFill/>
            <a:ln w="25400">
              <a:noFill/>
            </a:ln>
          </c:spPr>
        </c:title>
        <c:numFmt formatCode="0_);[Red]\(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232273408"/>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oddHeader>&amp;A</c:oddHeader>
      <c:oddFooter>- &amp;P -</c:oddFooter>
    </c:headerFooter>
    <c:pageMargins b="1" l="0.75" r="0.75" t="1" header="0.51200000000000001" footer="0.51200000000000001"/>
    <c:pageSetup paperSize="9" orientation="landscape" horizontalDpi="360" verticalDpi="36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ＭＳ Ｐ明朝"/>
                <a:ea typeface="ＭＳ Ｐ明朝"/>
                <a:cs typeface="ＭＳ Ｐ明朝"/>
              </a:defRPr>
            </a:pPr>
            <a:r>
              <a:rPr lang="ja-JP" altLang="en-US" sz="1200" b="0" i="0" u="none" strike="noStrike" baseline="0">
                <a:solidFill>
                  <a:srgbClr val="000000"/>
                </a:solidFill>
                <a:latin typeface="Meiryo UI"/>
                <a:ea typeface="Meiryo UI"/>
              </a:rPr>
              <a:t>ウォルフ黒点数</a:t>
            </a:r>
          </a:p>
        </c:rich>
      </c:tx>
      <c:layout>
        <c:manualLayout>
          <c:xMode val="edge"/>
          <c:yMode val="edge"/>
          <c:x val="0.13051055651941812"/>
          <c:y val="5.2159906004529194E-3"/>
        </c:manualLayout>
      </c:layout>
      <c:overlay val="0"/>
      <c:spPr>
        <a:solidFill>
          <a:srgbClr val="FFFFFF"/>
        </a:solidFill>
        <a:ln w="25400">
          <a:noFill/>
        </a:ln>
      </c:spPr>
    </c:title>
    <c:autoTitleDeleted val="0"/>
    <c:plotArea>
      <c:layout>
        <c:manualLayout>
          <c:layoutTarget val="inner"/>
          <c:xMode val="edge"/>
          <c:yMode val="edge"/>
          <c:x val="3.0519226579520699E-2"/>
          <c:y val="3.1915277777777779E-2"/>
          <c:w val="0.96533044662309364"/>
          <c:h val="0.83446430478557632"/>
        </c:manualLayout>
      </c:layout>
      <c:lineChart>
        <c:grouping val="standard"/>
        <c:varyColors val="0"/>
        <c:ser>
          <c:idx val="1"/>
          <c:order val="0"/>
          <c:tx>
            <c:strRef>
              <c:f>浮遊塵!#REF!</c:f>
              <c:strCache>
                <c:ptCount val="1"/>
                <c:pt idx="0">
                  <c:v>#REF!</c:v>
                </c:pt>
              </c:strCache>
            </c:strRef>
          </c:tx>
          <c:spPr>
            <a:ln w="12700">
              <a:solidFill>
                <a:srgbClr val="FF3399"/>
              </a:solidFill>
              <a:prstDash val="solid"/>
            </a:ln>
          </c:spPr>
          <c:marker>
            <c:symbol val="square"/>
            <c:size val="4"/>
            <c:spPr>
              <a:solidFill>
                <a:srgbClr val="FF99FF"/>
              </a:solidFill>
              <a:ln>
                <a:solidFill>
                  <a:srgbClr val="FF3399"/>
                </a:solidFill>
                <a:prstDash val="solid"/>
              </a:ln>
            </c:spPr>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浮遊塵!$AB$235:$AB$722</c:f>
              <c:numCache>
                <c:formatCode>0.0</c:formatCode>
                <c:ptCount val="488"/>
                <c:pt idx="0">
                  <c:v>165.4</c:v>
                </c:pt>
                <c:pt idx="1">
                  <c:v>158.19999999999999</c:v>
                </c:pt>
                <c:pt idx="2">
                  <c:v>160.30000000000001</c:v>
                </c:pt>
                <c:pt idx="3">
                  <c:v>129.19999999999999</c:v>
                </c:pt>
                <c:pt idx="4">
                  <c:v>176.7</c:v>
                </c:pt>
                <c:pt idx="5">
                  <c:v>176</c:v>
                </c:pt>
                <c:pt idx="6">
                  <c:v>147.4</c:v>
                </c:pt>
                <c:pt idx="7">
                  <c:v>99.4</c:v>
                </c:pt>
                <c:pt idx="8">
                  <c:v>149</c:v>
                </c:pt>
                <c:pt idx="9">
                  <c:v>114.4</c:v>
                </c:pt>
                <c:pt idx="10">
                  <c:v>158.19999999999999</c:v>
                </c:pt>
                <c:pt idx="11">
                  <c:v>152</c:v>
                </c:pt>
                <c:pt idx="12">
                  <c:v>125.2</c:v>
                </c:pt>
                <c:pt idx="13">
                  <c:v>112</c:v>
                </c:pt>
                <c:pt idx="14">
                  <c:v>142.9</c:v>
                </c:pt>
                <c:pt idx="15">
                  <c:v>102.5</c:v>
                </c:pt>
                <c:pt idx="16">
                  <c:v>69.900000000000006</c:v>
                </c:pt>
                <c:pt idx="17">
                  <c:v>87.7</c:v>
                </c:pt>
                <c:pt idx="18">
                  <c:v>94.9</c:v>
                </c:pt>
                <c:pt idx="19">
                  <c:v>113.8</c:v>
                </c:pt>
                <c:pt idx="20">
                  <c:v>115.1</c:v>
                </c:pt>
                <c:pt idx="21">
                  <c:v>104.6</c:v>
                </c:pt>
                <c:pt idx="22">
                  <c:v>107.1</c:v>
                </c:pt>
                <c:pt idx="23">
                  <c:v>67.099999999999994</c:v>
                </c:pt>
                <c:pt idx="24">
                  <c:v>58.2</c:v>
                </c:pt>
                <c:pt idx="25">
                  <c:v>33.5</c:v>
                </c:pt>
                <c:pt idx="26">
                  <c:v>47.4</c:v>
                </c:pt>
                <c:pt idx="27">
                  <c:v>77.3</c:v>
                </c:pt>
                <c:pt idx="28">
                  <c:v>99</c:v>
                </c:pt>
                <c:pt idx="29">
                  <c:v>105.6</c:v>
                </c:pt>
                <c:pt idx="30">
                  <c:v>84.2</c:v>
                </c:pt>
                <c:pt idx="31">
                  <c:v>93.6</c:v>
                </c:pt>
                <c:pt idx="32">
                  <c:v>57.8</c:v>
                </c:pt>
                <c:pt idx="33">
                  <c:v>59</c:v>
                </c:pt>
                <c:pt idx="34">
                  <c:v>33</c:v>
                </c:pt>
                <c:pt idx="35">
                  <c:v>22.5</c:v>
                </c:pt>
                <c:pt idx="36">
                  <c:v>8.6</c:v>
                </c:pt>
                <c:pt idx="37">
                  <c:v>20.8</c:v>
                </c:pt>
                <c:pt idx="38">
                  <c:v>22</c:v>
                </c:pt>
                <c:pt idx="39">
                  <c:v>17.5</c:v>
                </c:pt>
                <c:pt idx="40">
                  <c:v>18.899999999999999</c:v>
                </c:pt>
                <c:pt idx="41">
                  <c:v>13.3</c:v>
                </c:pt>
                <c:pt idx="42">
                  <c:v>22.7</c:v>
                </c:pt>
                <c:pt idx="43">
                  <c:v>31.1</c:v>
                </c:pt>
                <c:pt idx="44">
                  <c:v>27.2</c:v>
                </c:pt>
                <c:pt idx="45">
                  <c:v>32.9</c:v>
                </c:pt>
                <c:pt idx="46">
                  <c:v>13.2</c:v>
                </c:pt>
                <c:pt idx="47">
                  <c:v>4.2</c:v>
                </c:pt>
                <c:pt idx="48">
                  <c:v>23.8</c:v>
                </c:pt>
                <c:pt idx="49">
                  <c:v>17.3</c:v>
                </c:pt>
                <c:pt idx="50">
                  <c:v>12.5</c:v>
                </c:pt>
                <c:pt idx="51">
                  <c:v>1.7</c:v>
                </c:pt>
                <c:pt idx="52">
                  <c:v>19.2</c:v>
                </c:pt>
                <c:pt idx="53">
                  <c:v>13.2</c:v>
                </c:pt>
                <c:pt idx="55">
                  <c:v>16.399999999999999</c:v>
                </c:pt>
                <c:pt idx="56">
                  <c:v>11.9</c:v>
                </c:pt>
                <c:pt idx="57">
                  <c:v>0.9</c:v>
                </c:pt>
                <c:pt idx="58">
                  <c:v>10.5</c:v>
                </c:pt>
                <c:pt idx="59">
                  <c:v>6.2</c:v>
                </c:pt>
                <c:pt idx="60">
                  <c:v>3.5</c:v>
                </c:pt>
                <c:pt idx="61">
                  <c:v>29</c:v>
                </c:pt>
                <c:pt idx="62">
                  <c:v>11.2</c:v>
                </c:pt>
                <c:pt idx="63">
                  <c:v>4.2</c:v>
                </c:pt>
                <c:pt idx="64">
                  <c:v>6.2</c:v>
                </c:pt>
                <c:pt idx="65">
                  <c:v>2.2999999999999998</c:v>
                </c:pt>
                <c:pt idx="66">
                  <c:v>11</c:v>
                </c:pt>
                <c:pt idx="67">
                  <c:v>31.9</c:v>
                </c:pt>
                <c:pt idx="68">
                  <c:v>27.3</c:v>
                </c:pt>
                <c:pt idx="69">
                  <c:v>14.9</c:v>
                </c:pt>
                <c:pt idx="70">
                  <c:v>35.4</c:v>
                </c:pt>
                <c:pt idx="71">
                  <c:v>34</c:v>
                </c:pt>
                <c:pt idx="72">
                  <c:v>30.5</c:v>
                </c:pt>
                <c:pt idx="73">
                  <c:v>50.7</c:v>
                </c:pt>
                <c:pt idx="74">
                  <c:v>43</c:v>
                </c:pt>
                <c:pt idx="75">
                  <c:v>25.3</c:v>
                </c:pt>
                <c:pt idx="76">
                  <c:v>48.2</c:v>
                </c:pt>
                <c:pt idx="77">
                  <c:v>33.4</c:v>
                </c:pt>
                <c:pt idx="78">
                  <c:v>57.9</c:v>
                </c:pt>
                <c:pt idx="79">
                  <c:v>81.400000000000006</c:v>
                </c:pt>
                <c:pt idx="80">
                  <c:v>58.2</c:v>
                </c:pt>
                <c:pt idx="81">
                  <c:v>94.8</c:v>
                </c:pt>
                <c:pt idx="82">
                  <c:v>107.6</c:v>
                </c:pt>
                <c:pt idx="83">
                  <c:v>110.5</c:v>
                </c:pt>
                <c:pt idx="84">
                  <c:v>119.2</c:v>
                </c:pt>
                <c:pt idx="85">
                  <c:v>114.9</c:v>
                </c:pt>
                <c:pt idx="86">
                  <c:v>109.7</c:v>
                </c:pt>
                <c:pt idx="87">
                  <c:v>168.4</c:v>
                </c:pt>
                <c:pt idx="88">
                  <c:v>141.80000000000001</c:v>
                </c:pt>
                <c:pt idx="89">
                  <c:v>161.9</c:v>
                </c:pt>
                <c:pt idx="90">
                  <c:v>164.6</c:v>
                </c:pt>
                <c:pt idx="91">
                  <c:v>193.1</c:v>
                </c:pt>
                <c:pt idx="92">
                  <c:v>171.1</c:v>
                </c:pt>
                <c:pt idx="93">
                  <c:v>107.7</c:v>
                </c:pt>
                <c:pt idx="94">
                  <c:v>182.6</c:v>
                </c:pt>
                <c:pt idx="95">
                  <c:v>195.3</c:v>
                </c:pt>
                <c:pt idx="96">
                  <c:v>200.9</c:v>
                </c:pt>
                <c:pt idx="97">
                  <c:v>165.5</c:v>
                </c:pt>
                <c:pt idx="98">
                  <c:v>158.30000000000001</c:v>
                </c:pt>
                <c:pt idx="99">
                  <c:v>160.4</c:v>
                </c:pt>
                <c:pt idx="100">
                  <c:v>163.69999999999999</c:v>
                </c:pt>
                <c:pt idx="101">
                  <c:v>128.1</c:v>
                </c:pt>
                <c:pt idx="102">
                  <c:v>154.69999999999999</c:v>
                </c:pt>
                <c:pt idx="103">
                  <c:v>156.30000000000001</c:v>
                </c:pt>
                <c:pt idx="104">
                  <c:v>149.9</c:v>
                </c:pt>
                <c:pt idx="105">
                  <c:v>124.2</c:v>
                </c:pt>
                <c:pt idx="106">
                  <c:v>153</c:v>
                </c:pt>
                <c:pt idx="107">
                  <c:v>213.9</c:v>
                </c:pt>
                <c:pt idx="108">
                  <c:v>133.4</c:v>
                </c:pt>
                <c:pt idx="109">
                  <c:v>199.6</c:v>
                </c:pt>
                <c:pt idx="110">
                  <c:v>162.1</c:v>
                </c:pt>
                <c:pt idx="111">
                  <c:v>146.30000000000001</c:v>
                </c:pt>
                <c:pt idx="112">
                  <c:v>163</c:v>
                </c:pt>
                <c:pt idx="113">
                  <c:v>202.3</c:v>
                </c:pt>
                <c:pt idx="114">
                  <c:v>157.30000000000001</c:v>
                </c:pt>
                <c:pt idx="115">
                  <c:v>172.8</c:v>
                </c:pt>
                <c:pt idx="116">
                  <c:v>142.9</c:v>
                </c:pt>
                <c:pt idx="117">
                  <c:v>203</c:v>
                </c:pt>
                <c:pt idx="118">
                  <c:v>208.2</c:v>
                </c:pt>
                <c:pt idx="119">
                  <c:v>221</c:v>
                </c:pt>
                <c:pt idx="120">
                  <c:v>157.5</c:v>
                </c:pt>
                <c:pt idx="121">
                  <c:v>166</c:v>
                </c:pt>
                <c:pt idx="122">
                  <c:v>130.1</c:v>
                </c:pt>
                <c:pt idx="123">
                  <c:v>158.69999999999999</c:v>
                </c:pt>
                <c:pt idx="124">
                  <c:v>131.6</c:v>
                </c:pt>
                <c:pt idx="125">
                  <c:v>173.4</c:v>
                </c:pt>
                <c:pt idx="126">
                  <c:v>113.2</c:v>
                </c:pt>
                <c:pt idx="127">
                  <c:v>109</c:v>
                </c:pt>
                <c:pt idx="128">
                  <c:v>69.2</c:v>
                </c:pt>
                <c:pt idx="129">
                  <c:v>64.5</c:v>
                </c:pt>
                <c:pt idx="130">
                  <c:v>81.8</c:v>
                </c:pt>
                <c:pt idx="131">
                  <c:v>67.5</c:v>
                </c:pt>
                <c:pt idx="132">
                  <c:v>76.8</c:v>
                </c:pt>
                <c:pt idx="133">
                  <c:v>119.7</c:v>
                </c:pt>
                <c:pt idx="134">
                  <c:v>92.4</c:v>
                </c:pt>
                <c:pt idx="135">
                  <c:v>88.4</c:v>
                </c:pt>
                <c:pt idx="136">
                  <c:v>53.3</c:v>
                </c:pt>
                <c:pt idx="137">
                  <c:v>84.3</c:v>
                </c:pt>
                <c:pt idx="138">
                  <c:v>77.3</c:v>
                </c:pt>
                <c:pt idx="139">
                  <c:v>61.8</c:v>
                </c:pt>
                <c:pt idx="140">
                  <c:v>58.2</c:v>
                </c:pt>
                <c:pt idx="141">
                  <c:v>44.4</c:v>
                </c:pt>
                <c:pt idx="142">
                  <c:v>63.7</c:v>
                </c:pt>
                <c:pt idx="143">
                  <c:v>48.5</c:v>
                </c:pt>
                <c:pt idx="144">
                  <c:v>25.4</c:v>
                </c:pt>
                <c:pt idx="145">
                  <c:v>48.6</c:v>
                </c:pt>
                <c:pt idx="146">
                  <c:v>31.7</c:v>
                </c:pt>
                <c:pt idx="147">
                  <c:v>46.2</c:v>
                </c:pt>
                <c:pt idx="148">
                  <c:v>60.9</c:v>
                </c:pt>
                <c:pt idx="149">
                  <c:v>36.9</c:v>
                </c:pt>
                <c:pt idx="150">
                  <c:v>31.1</c:v>
                </c:pt>
                <c:pt idx="151">
                  <c:v>16.100000000000001</c:v>
                </c:pt>
                <c:pt idx="152">
                  <c:v>16.899999999999999</c:v>
                </c:pt>
                <c:pt idx="153">
                  <c:v>24.8</c:v>
                </c:pt>
                <c:pt idx="154">
                  <c:v>33.299999999999997</c:v>
                </c:pt>
                <c:pt idx="155">
                  <c:v>24.4</c:v>
                </c:pt>
                <c:pt idx="156">
                  <c:v>34.4</c:v>
                </c:pt>
                <c:pt idx="157">
                  <c:v>46.2</c:v>
                </c:pt>
                <c:pt idx="158">
                  <c:v>18.3</c:v>
                </c:pt>
                <c:pt idx="159">
                  <c:v>21.8</c:v>
                </c:pt>
                <c:pt idx="160">
                  <c:v>23.9</c:v>
                </c:pt>
                <c:pt idx="161">
                  <c:v>30.8</c:v>
                </c:pt>
                <c:pt idx="162">
                  <c:v>30.4</c:v>
                </c:pt>
                <c:pt idx="163">
                  <c:v>17.5</c:v>
                </c:pt>
                <c:pt idx="164">
                  <c:v>12.9</c:v>
                </c:pt>
                <c:pt idx="165">
                  <c:v>10.9</c:v>
                </c:pt>
                <c:pt idx="166">
                  <c:v>12</c:v>
                </c:pt>
                <c:pt idx="167">
                  <c:v>12.7</c:v>
                </c:pt>
                <c:pt idx="168">
                  <c:v>11</c:v>
                </c:pt>
                <c:pt idx="169">
                  <c:v>19.8</c:v>
                </c:pt>
                <c:pt idx="170">
                  <c:v>8.3000000000000007</c:v>
                </c:pt>
                <c:pt idx="171">
                  <c:v>7.5</c:v>
                </c:pt>
                <c:pt idx="172">
                  <c:v>10</c:v>
                </c:pt>
                <c:pt idx="173">
                  <c:v>4</c:v>
                </c:pt>
                <c:pt idx="174">
                  <c:v>6.8</c:v>
                </c:pt>
                <c:pt idx="175">
                  <c:v>3.8</c:v>
                </c:pt>
                <c:pt idx="176">
                  <c:v>4.3</c:v>
                </c:pt>
                <c:pt idx="177">
                  <c:v>9.4</c:v>
                </c:pt>
                <c:pt idx="178">
                  <c:v>6.3</c:v>
                </c:pt>
                <c:pt idx="179">
                  <c:v>13.4</c:v>
                </c:pt>
                <c:pt idx="180">
                  <c:v>3</c:v>
                </c:pt>
                <c:pt idx="181">
                  <c:v>1</c:v>
                </c:pt>
                <c:pt idx="182">
                  <c:v>19.7</c:v>
                </c:pt>
                <c:pt idx="183">
                  <c:v>10.199999999999999</c:v>
                </c:pt>
                <c:pt idx="184">
                  <c:v>4.4000000000000004</c:v>
                </c:pt>
                <c:pt idx="185">
                  <c:v>7.2</c:v>
                </c:pt>
                <c:pt idx="186">
                  <c:v>6.2</c:v>
                </c:pt>
                <c:pt idx="187">
                  <c:v>14.5</c:v>
                </c:pt>
                <c:pt idx="188">
                  <c:v>15.5</c:v>
                </c:pt>
                <c:pt idx="189">
                  <c:v>12.5</c:v>
                </c:pt>
                <c:pt idx="190">
                  <c:v>8.1</c:v>
                </c:pt>
                <c:pt idx="191">
                  <c:v>21.2</c:v>
                </c:pt>
                <c:pt idx="192">
                  <c:v>37.9</c:v>
                </c:pt>
                <c:pt idx="193">
                  <c:v>21.1</c:v>
                </c:pt>
                <c:pt idx="194">
                  <c:v>34.9</c:v>
                </c:pt>
                <c:pt idx="195">
                  <c:v>35.6</c:v>
                </c:pt>
                <c:pt idx="196">
                  <c:v>31.2</c:v>
                </c:pt>
                <c:pt idx="197">
                  <c:v>30.2</c:v>
                </c:pt>
                <c:pt idx="198">
                  <c:v>51.1</c:v>
                </c:pt>
                <c:pt idx="199">
                  <c:v>59.4</c:v>
                </c:pt>
                <c:pt idx="200">
                  <c:v>45.3</c:v>
                </c:pt>
                <c:pt idx="201">
                  <c:v>63.8</c:v>
                </c:pt>
                <c:pt idx="202">
                  <c:v>82.4</c:v>
                </c:pt>
                <c:pt idx="203">
                  <c:v>93.5</c:v>
                </c:pt>
                <c:pt idx="204">
                  <c:v>92.1</c:v>
                </c:pt>
                <c:pt idx="205">
                  <c:v>54.2</c:v>
                </c:pt>
                <c:pt idx="206">
                  <c:v>73</c:v>
                </c:pt>
                <c:pt idx="207">
                  <c:v>76.7</c:v>
                </c:pt>
                <c:pt idx="208">
                  <c:v>53.5</c:v>
                </c:pt>
                <c:pt idx="209">
                  <c:v>71.3</c:v>
                </c:pt>
                <c:pt idx="210">
                  <c:v>73.599999999999994</c:v>
                </c:pt>
                <c:pt idx="211">
                  <c:v>70.8</c:v>
                </c:pt>
                <c:pt idx="212">
                  <c:v>108.4</c:v>
                </c:pt>
                <c:pt idx="213">
                  <c:v>135.4</c:v>
                </c:pt>
                <c:pt idx="214">
                  <c:v>111</c:v>
                </c:pt>
                <c:pt idx="215">
                  <c:v>76.3</c:v>
                </c:pt>
                <c:pt idx="216">
                  <c:v>74.900000000000006</c:v>
                </c:pt>
                <c:pt idx="217">
                  <c:v>115.9</c:v>
                </c:pt>
                <c:pt idx="218">
                  <c:v>126.3</c:v>
                </c:pt>
                <c:pt idx="219">
                  <c:v>79.400000000000006</c:v>
                </c:pt>
                <c:pt idx="220">
                  <c:v>83.1</c:v>
                </c:pt>
                <c:pt idx="221">
                  <c:v>117.08</c:v>
                </c:pt>
                <c:pt idx="222">
                  <c:v>124.89</c:v>
                </c:pt>
                <c:pt idx="223">
                  <c:v>113.56</c:v>
                </c:pt>
                <c:pt idx="224">
                  <c:v>90.24</c:v>
                </c:pt>
                <c:pt idx="225">
                  <c:v>107.45</c:v>
                </c:pt>
                <c:pt idx="226">
                  <c:v>167</c:v>
                </c:pt>
                <c:pt idx="227">
                  <c:v>124.55</c:v>
                </c:pt>
                <c:pt idx="228">
                  <c:v>108.17</c:v>
                </c:pt>
                <c:pt idx="231">
                  <c:v>71.400000000000006</c:v>
                </c:pt>
                <c:pt idx="232">
                  <c:v>87.47</c:v>
                </c:pt>
                <c:pt idx="233">
                  <c:v>80.28</c:v>
                </c:pt>
                <c:pt idx="234">
                  <c:v>74.88</c:v>
                </c:pt>
                <c:pt idx="235">
                  <c:v>107.44</c:v>
                </c:pt>
                <c:pt idx="236">
                  <c:v>82.29</c:v>
                </c:pt>
                <c:pt idx="237">
                  <c:v>89.4</c:v>
                </c:pt>
                <c:pt idx="238">
                  <c:v>87.82</c:v>
                </c:pt>
                <c:pt idx="239">
                  <c:v>108.33</c:v>
                </c:pt>
                <c:pt idx="240">
                  <c:v>150.85</c:v>
                </c:pt>
                <c:pt idx="241">
                  <c:v>134.06</c:v>
                </c:pt>
                <c:pt idx="242">
                  <c:v>106.3</c:v>
                </c:pt>
                <c:pt idx="243">
                  <c:v>125.14</c:v>
                </c:pt>
                <c:pt idx="244">
                  <c:v>118.46</c:v>
                </c:pt>
                <c:pt idx="245">
                  <c:v>104.52</c:v>
                </c:pt>
                <c:pt idx="246">
                  <c:v>84.45</c:v>
                </c:pt>
                <c:pt idx="247">
                  <c:v>123.06</c:v>
                </c:pt>
                <c:pt idx="248">
                  <c:v>136.1</c:v>
                </c:pt>
                <c:pt idx="249">
                  <c:v>125.85</c:v>
                </c:pt>
                <c:pt idx="250">
                  <c:v>97.48</c:v>
                </c:pt>
                <c:pt idx="251">
                  <c:v>105.83</c:v>
                </c:pt>
                <c:pt idx="252">
                  <c:v>147.77000000000001</c:v>
                </c:pt>
                <c:pt idx="253">
                  <c:v>106.86</c:v>
                </c:pt>
                <c:pt idx="254">
                  <c:v>93.17</c:v>
                </c:pt>
                <c:pt idx="255">
                  <c:v>76.2</c:v>
                </c:pt>
                <c:pt idx="256">
                  <c:v>89.76</c:v>
                </c:pt>
                <c:pt idx="257">
                  <c:v>51.78</c:v>
                </c:pt>
                <c:pt idx="258">
                  <c:v>72.900000000000006</c:v>
                </c:pt>
                <c:pt idx="259">
                  <c:v>61.57</c:v>
                </c:pt>
                <c:pt idx="260">
                  <c:v>68.45</c:v>
                </c:pt>
                <c:pt idx="261">
                  <c:v>71.2</c:v>
                </c:pt>
                <c:pt idx="262">
                  <c:v>60.75</c:v>
                </c:pt>
                <c:pt idx="263">
                  <c:v>76.290000000000006</c:v>
                </c:pt>
                <c:pt idx="264">
                  <c:v>54.18</c:v>
                </c:pt>
                <c:pt idx="265">
                  <c:v>73.58</c:v>
                </c:pt>
                <c:pt idx="266">
                  <c:v>45.18</c:v>
                </c:pt>
                <c:pt idx="267">
                  <c:v>54.33</c:v>
                </c:pt>
                <c:pt idx="268">
                  <c:v>35.65</c:v>
                </c:pt>
                <c:pt idx="269">
                  <c:v>49.88</c:v>
                </c:pt>
                <c:pt idx="270">
                  <c:v>45.89</c:v>
                </c:pt>
                <c:pt idx="271">
                  <c:v>38.380000000000003</c:v>
                </c:pt>
                <c:pt idx="272">
                  <c:v>45.79</c:v>
                </c:pt>
                <c:pt idx="273">
                  <c:v>49.73</c:v>
                </c:pt>
                <c:pt idx="274">
                  <c:v>60.08</c:v>
                </c:pt>
                <c:pt idx="275">
                  <c:v>52</c:v>
                </c:pt>
                <c:pt idx="276">
                  <c:v>41.25</c:v>
                </c:pt>
                <c:pt idx="277">
                  <c:v>67.64</c:v>
                </c:pt>
                <c:pt idx="278">
                  <c:v>48.29</c:v>
                </c:pt>
                <c:pt idx="279">
                  <c:v>23.27</c:v>
                </c:pt>
                <c:pt idx="280">
                  <c:v>37.380000000000003</c:v>
                </c:pt>
                <c:pt idx="281">
                  <c:v>33.33</c:v>
                </c:pt>
                <c:pt idx="282">
                  <c:v>27.35</c:v>
                </c:pt>
                <c:pt idx="283">
                  <c:v>28.38</c:v>
                </c:pt>
                <c:pt idx="284">
                  <c:v>36.21</c:v>
                </c:pt>
                <c:pt idx="285">
                  <c:v>32.25</c:v>
                </c:pt>
                <c:pt idx="286">
                  <c:v>35.92</c:v>
                </c:pt>
                <c:pt idx="287">
                  <c:v>40.71</c:v>
                </c:pt>
                <c:pt idx="288">
                  <c:v>30.11</c:v>
                </c:pt>
                <c:pt idx="289">
                  <c:v>4.46</c:v>
                </c:pt>
                <c:pt idx="290">
                  <c:v>21.29</c:v>
                </c:pt>
                <c:pt idx="291">
                  <c:v>44.71</c:v>
                </c:pt>
                <c:pt idx="292">
                  <c:v>16.77</c:v>
                </c:pt>
                <c:pt idx="293">
                  <c:v>3.5</c:v>
                </c:pt>
                <c:pt idx="294">
                  <c:v>13.8</c:v>
                </c:pt>
                <c:pt idx="295">
                  <c:v>31.12</c:v>
                </c:pt>
                <c:pt idx="296">
                  <c:v>42.92</c:v>
                </c:pt>
                <c:pt idx="297">
                  <c:v>17.38</c:v>
                </c:pt>
                <c:pt idx="298">
                  <c:v>14.29</c:v>
                </c:pt>
                <c:pt idx="299">
                  <c:v>14.53</c:v>
                </c:pt>
                <c:pt idx="300">
                  <c:v>8.14</c:v>
                </c:pt>
                <c:pt idx="302">
                  <c:v>19.670000000000002</c:v>
                </c:pt>
                <c:pt idx="303">
                  <c:v>13.69</c:v>
                </c:pt>
                <c:pt idx="304">
                  <c:v>23.23</c:v>
                </c:pt>
                <c:pt idx="305">
                  <c:v>15.24</c:v>
                </c:pt>
                <c:pt idx="306">
                  <c:v>5.82</c:v>
                </c:pt>
                <c:pt idx="307">
                  <c:v>4.59</c:v>
                </c:pt>
                <c:pt idx="308">
                  <c:v>14.05</c:v>
                </c:pt>
                <c:pt idx="309">
                  <c:v>16.5</c:v>
                </c:pt>
                <c:pt idx="310">
                  <c:v>5.63</c:v>
                </c:pt>
                <c:pt idx="311">
                  <c:v>7.5</c:v>
                </c:pt>
                <c:pt idx="312">
                  <c:v>2.6</c:v>
                </c:pt>
                <c:pt idx="313">
                  <c:v>1.42</c:v>
                </c:pt>
                <c:pt idx="314">
                  <c:v>2.25</c:v>
                </c:pt>
                <c:pt idx="315">
                  <c:v>13.27</c:v>
                </c:pt>
                <c:pt idx="316">
                  <c:v>5.36</c:v>
                </c:pt>
                <c:pt idx="317">
                  <c:v>1.65</c:v>
                </c:pt>
                <c:pt idx="318">
                  <c:v>11.29</c:v>
                </c:pt>
                <c:pt idx="319">
                  <c:v>4.3499999999999996</c:v>
                </c:pt>
                <c:pt idx="320">
                  <c:v>4.07</c:v>
                </c:pt>
                <c:pt idx="321">
                  <c:v>4.93</c:v>
                </c:pt>
                <c:pt idx="322">
                  <c:v>0.92</c:v>
                </c:pt>
                <c:pt idx="323">
                  <c:v>0</c:v>
                </c:pt>
                <c:pt idx="324">
                  <c:v>0.93</c:v>
                </c:pt>
                <c:pt idx="325">
                  <c:v>5.19</c:v>
                </c:pt>
                <c:pt idx="326">
                  <c:v>5.24</c:v>
                </c:pt>
                <c:pt idx="327">
                  <c:v>0.96</c:v>
                </c:pt>
                <c:pt idx="328">
                  <c:v>2.5299999999999998</c:v>
                </c:pt>
                <c:pt idx="329">
                  <c:v>0.61</c:v>
                </c:pt>
                <c:pt idx="330">
                  <c:v>1.1399999999999999</c:v>
                </c:pt>
                <c:pt idx="331">
                  <c:v>1.04</c:v>
                </c:pt>
                <c:pt idx="332">
                  <c:v>3.13</c:v>
                </c:pt>
                <c:pt idx="333">
                  <c:v>4.83</c:v>
                </c:pt>
                <c:pt idx="334">
                  <c:v>1.4</c:v>
                </c:pt>
                <c:pt idx="335">
                  <c:v>0</c:v>
                </c:pt>
                <c:pt idx="336">
                  <c:v>6.93</c:v>
                </c:pt>
                <c:pt idx="337">
                  <c:v>4.78</c:v>
                </c:pt>
                <c:pt idx="338">
                  <c:v>4.6900000000000004</c:v>
                </c:pt>
                <c:pt idx="339">
                  <c:v>13.73</c:v>
                </c:pt>
                <c:pt idx="340">
                  <c:v>15.07</c:v>
                </c:pt>
                <c:pt idx="341">
                  <c:v>21.93</c:v>
                </c:pt>
                <c:pt idx="342">
                  <c:v>19.78</c:v>
                </c:pt>
                <c:pt idx="343">
                  <c:v>8.4700000000000006</c:v>
                </c:pt>
                <c:pt idx="344">
                  <c:v>12.71</c:v>
                </c:pt>
                <c:pt idx="345">
                  <c:v>18.89</c:v>
                </c:pt>
                <c:pt idx="346">
                  <c:v>18.190000000000001</c:v>
                </c:pt>
                <c:pt idx="347">
                  <c:v>26.61</c:v>
                </c:pt>
                <c:pt idx="348">
                  <c:v>33.81</c:v>
                </c:pt>
                <c:pt idx="349">
                  <c:v>22.76</c:v>
                </c:pt>
                <c:pt idx="350">
                  <c:v>31.18</c:v>
                </c:pt>
                <c:pt idx="351">
                  <c:v>21.04</c:v>
                </c:pt>
                <c:pt idx="352">
                  <c:v>25.76</c:v>
                </c:pt>
                <c:pt idx="353">
                  <c:v>35.29</c:v>
                </c:pt>
                <c:pt idx="355">
                  <c:v>62.71</c:v>
                </c:pt>
                <c:pt idx="356">
                  <c:v>60</c:v>
                </c:pt>
                <c:pt idx="357">
                  <c:v>50.57</c:v>
                </c:pt>
                <c:pt idx="358">
                  <c:v>51.75</c:v>
                </c:pt>
                <c:pt idx="359">
                  <c:v>51.58</c:v>
                </c:pt>
                <c:pt idx="360">
                  <c:v>51.55</c:v>
                </c:pt>
                <c:pt idx="361">
                  <c:v>91.33</c:v>
                </c:pt>
                <c:pt idx="362">
                  <c:v>96.32</c:v>
                </c:pt>
                <c:pt idx="363">
                  <c:v>8.84</c:v>
                </c:pt>
                <c:pt idx="364">
                  <c:v>84.22</c:v>
                </c:pt>
                <c:pt idx="365">
                  <c:v>70.569999999999993</c:v>
                </c:pt>
                <c:pt idx="366">
                  <c:v>44.73</c:v>
                </c:pt>
                <c:pt idx="367">
                  <c:v>65.42</c:v>
                </c:pt>
                <c:pt idx="368">
                  <c:v>51.95</c:v>
                </c:pt>
                <c:pt idx="369">
                  <c:v>79.7</c:v>
                </c:pt>
                <c:pt idx="370">
                  <c:v>77.47</c:v>
                </c:pt>
                <c:pt idx="371">
                  <c:v>75.2</c:v>
                </c:pt>
                <c:pt idx="372">
                  <c:v>79.099999999999994</c:v>
                </c:pt>
                <c:pt idx="373">
                  <c:v>76.209999999999994</c:v>
                </c:pt>
                <c:pt idx="374">
                  <c:v>64.58</c:v>
                </c:pt>
                <c:pt idx="375">
                  <c:v>72.25</c:v>
                </c:pt>
                <c:pt idx="376">
                  <c:v>43.7</c:v>
                </c:pt>
                <c:pt idx="377">
                  <c:v>76.540000000000006</c:v>
                </c:pt>
                <c:pt idx="378">
                  <c:v>46.36</c:v>
                </c:pt>
                <c:pt idx="379">
                  <c:v>60.92</c:v>
                </c:pt>
                <c:pt idx="380">
                  <c:v>91.4</c:v>
                </c:pt>
                <c:pt idx="381">
                  <c:v>98.81</c:v>
                </c:pt>
                <c:pt idx="382">
                  <c:v>60.94</c:v>
                </c:pt>
                <c:pt idx="383">
                  <c:v>63.9</c:v>
                </c:pt>
                <c:pt idx="384">
                  <c:v>75.400000000000006</c:v>
                </c:pt>
                <c:pt idx="385">
                  <c:v>53.5</c:v>
                </c:pt>
                <c:pt idx="386">
                  <c:v>102.17</c:v>
                </c:pt>
                <c:pt idx="387">
                  <c:v>97.26</c:v>
                </c:pt>
                <c:pt idx="388">
                  <c:v>104.55</c:v>
                </c:pt>
                <c:pt idx="389">
                  <c:v>98.32</c:v>
                </c:pt>
                <c:pt idx="390">
                  <c:v>111.3</c:v>
                </c:pt>
                <c:pt idx="391">
                  <c:v>109.5</c:v>
                </c:pt>
                <c:pt idx="392">
                  <c:v>93.08</c:v>
                </c:pt>
                <c:pt idx="393">
                  <c:v>99.83</c:v>
                </c:pt>
                <c:pt idx="394">
                  <c:v>79.209999999999994</c:v>
                </c:pt>
                <c:pt idx="395">
                  <c:v>74.2</c:v>
                </c:pt>
                <c:pt idx="396">
                  <c:v>92</c:v>
                </c:pt>
                <c:pt idx="397">
                  <c:v>99.67</c:v>
                </c:pt>
                <c:pt idx="398">
                  <c:v>73.45</c:v>
                </c:pt>
                <c:pt idx="399">
                  <c:v>89.11</c:v>
                </c:pt>
                <c:pt idx="400">
                  <c:v>90.36</c:v>
                </c:pt>
                <c:pt idx="401">
                  <c:v>80.33</c:v>
                </c:pt>
                <c:pt idx="402">
                  <c:v>55.9</c:v>
                </c:pt>
                <c:pt idx="403">
                  <c:v>60.5</c:v>
                </c:pt>
                <c:pt idx="404">
                  <c:v>67.53</c:v>
                </c:pt>
                <c:pt idx="405">
                  <c:v>70.17</c:v>
                </c:pt>
                <c:pt idx="406">
                  <c:v>56.38</c:v>
                </c:pt>
                <c:pt idx="407">
                  <c:v>47.83</c:v>
                </c:pt>
                <c:pt idx="408">
                  <c:v>48.26</c:v>
                </c:pt>
                <c:pt idx="409">
                  <c:v>58.14</c:v>
                </c:pt>
                <c:pt idx="410">
                  <c:v>48.62</c:v>
                </c:pt>
                <c:pt idx="411">
                  <c:v>51.22</c:v>
                </c:pt>
                <c:pt idx="412">
                  <c:v>42.92</c:v>
                </c:pt>
                <c:pt idx="413">
                  <c:v>44.48</c:v>
                </c:pt>
                <c:pt idx="414">
                  <c:v>51.67</c:v>
                </c:pt>
                <c:pt idx="415">
                  <c:v>36.729999999999997</c:v>
                </c:pt>
                <c:pt idx="416">
                  <c:v>32.6</c:v>
                </c:pt>
                <c:pt idx="417">
                  <c:v>46.05</c:v>
                </c:pt>
                <c:pt idx="418">
                  <c:v>19.600000000000001</c:v>
                </c:pt>
                <c:pt idx="419">
                  <c:v>24.94</c:v>
                </c:pt>
                <c:pt idx="420">
                  <c:v>42.05</c:v>
                </c:pt>
                <c:pt idx="421">
                  <c:v>34.71</c:v>
                </c:pt>
                <c:pt idx="422">
                  <c:v>23.06</c:v>
                </c:pt>
                <c:pt idx="423">
                  <c:v>18.11</c:v>
                </c:pt>
                <c:pt idx="424">
                  <c:v>12.08</c:v>
                </c:pt>
                <c:pt idx="425">
                  <c:v>20.100000000000001</c:v>
                </c:pt>
                <c:pt idx="426">
                  <c:v>17.04</c:v>
                </c:pt>
                <c:pt idx="427">
                  <c:v>12.48</c:v>
                </c:pt>
                <c:pt idx="428">
                  <c:v>24.33</c:v>
                </c:pt>
                <c:pt idx="429">
                  <c:v>18.18</c:v>
                </c:pt>
                <c:pt idx="430">
                  <c:v>16.63</c:v>
                </c:pt>
                <c:pt idx="431">
                  <c:v>14.67</c:v>
                </c:pt>
                <c:pt idx="432">
                  <c:v>27.05</c:v>
                </c:pt>
                <c:pt idx="433">
                  <c:v>38.32</c:v>
                </c:pt>
                <c:pt idx="434">
                  <c:v>16</c:v>
                </c:pt>
                <c:pt idx="435">
                  <c:v>5</c:v>
                </c:pt>
                <c:pt idx="436">
                  <c:v>6.67</c:v>
                </c:pt>
                <c:pt idx="437">
                  <c:v>3.41</c:v>
                </c:pt>
                <c:pt idx="438">
                  <c:v>9.67</c:v>
                </c:pt>
                <c:pt idx="439">
                  <c:v>0.48</c:v>
                </c:pt>
                <c:pt idx="440">
                  <c:v>5.26</c:v>
                </c:pt>
                <c:pt idx="441">
                  <c:v>7.39</c:v>
                </c:pt>
                <c:pt idx="442">
                  <c:v>9</c:v>
                </c:pt>
                <c:pt idx="443">
                  <c:v>0.5</c:v>
                </c:pt>
                <c:pt idx="444">
                  <c:v>8.1300000000000008</c:v>
                </c:pt>
                <c:pt idx="445">
                  <c:v>2.92</c:v>
                </c:pt>
                <c:pt idx="446">
                  <c:v>3.43</c:v>
                </c:pt>
                <c:pt idx="447">
                  <c:v>3.52</c:v>
                </c:pt>
                <c:pt idx="448">
                  <c:v>0</c:v>
                </c:pt>
              </c:numCache>
            </c:numRef>
          </c:val>
          <c:smooth val="0"/>
        </c:ser>
        <c:dLbls>
          <c:showLegendKey val="0"/>
          <c:showVal val="0"/>
          <c:showCatName val="0"/>
          <c:showSerName val="0"/>
          <c:showPercent val="0"/>
          <c:showBubbleSize val="0"/>
        </c:dLbls>
        <c:marker val="1"/>
        <c:smooth val="0"/>
        <c:axId val="232299520"/>
        <c:axId val="232342656"/>
      </c:lineChart>
      <c:dateAx>
        <c:axId val="232299520"/>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232342656"/>
        <c:crosses val="autoZero"/>
        <c:auto val="0"/>
        <c:lblOffset val="0"/>
        <c:baseTimeUnit val="days"/>
        <c:majorUnit val="12"/>
        <c:majorTimeUnit val="months"/>
        <c:minorUnit val="3"/>
        <c:minorTimeUnit val="months"/>
      </c:dateAx>
      <c:valAx>
        <c:axId val="232342656"/>
        <c:scaling>
          <c:orientation val="minMax"/>
        </c:scaling>
        <c:delete val="0"/>
        <c:axPos val="l"/>
        <c:majorGridlines>
          <c:spPr>
            <a:ln w="3175">
              <a:solidFill>
                <a:schemeClr val="bg1">
                  <a:lumMod val="85000"/>
                </a:schemeClr>
              </a:solidFill>
              <a:prstDash val="solid"/>
            </a:ln>
          </c:spPr>
        </c:majorGridlines>
        <c:numFmt formatCode="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2299520"/>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ＭＳ Ｐ明朝"/>
          <a:ea typeface="ＭＳ Ｐ明朝"/>
          <a:cs typeface="ＭＳ Ｐ明朝"/>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浮遊じん中のK-40</a:t>
            </a:r>
          </a:p>
        </c:rich>
      </c:tx>
      <c:layout>
        <c:manualLayout>
          <c:xMode val="edge"/>
          <c:yMode val="edge"/>
          <c:x val="0.11882135326304551"/>
          <c:y val="1.8751687549714302E-3"/>
        </c:manualLayout>
      </c:layout>
      <c:overlay val="0"/>
      <c:spPr>
        <a:solidFill>
          <a:schemeClr val="bg1"/>
        </a:solidFill>
        <a:ln w="25400">
          <a:noFill/>
        </a:ln>
      </c:spPr>
    </c:title>
    <c:autoTitleDeleted val="0"/>
    <c:plotArea>
      <c:layout>
        <c:manualLayout>
          <c:layoutTarget val="inner"/>
          <c:xMode val="edge"/>
          <c:yMode val="edge"/>
          <c:x val="1.6032982134677048E-2"/>
          <c:y val="5.063298963018819E-2"/>
          <c:w val="0.96300731003665863"/>
          <c:h val="0.83868894187642318"/>
        </c:manualLayout>
      </c:layout>
      <c:lineChart>
        <c:grouping val="standard"/>
        <c:varyColors val="0"/>
        <c:ser>
          <c:idx val="1"/>
          <c:order val="0"/>
          <c:tx>
            <c:strRef>
              <c:f>浮遊塵!$J$234</c:f>
              <c:strCache>
                <c:ptCount val="1"/>
                <c:pt idx="0">
                  <c:v>女川MS</c:v>
                </c:pt>
              </c:strCache>
            </c:strRef>
          </c:tx>
          <c:spPr>
            <a:ln w="12700">
              <a:noFill/>
              <a:prstDash val="solid"/>
            </a:ln>
          </c:spPr>
          <c:marker>
            <c:symbol val="square"/>
            <c:size val="5"/>
            <c:spPr>
              <a:solidFill>
                <a:srgbClr val="FF00FF"/>
              </a:solidFill>
              <a:ln>
                <a:solidFill>
                  <a:srgbClr val="FF00FF"/>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浮遊塵!$J$235:$J$722</c:f>
              <c:numCache>
                <c:formatCode>0.000</c:formatCode>
                <c:ptCount val="488"/>
                <c:pt idx="0">
                  <c:v>0.7407407407407407</c:v>
                </c:pt>
                <c:pt idx="1">
                  <c:v>0.7407407407407407</c:v>
                </c:pt>
                <c:pt idx="2">
                  <c:v>0.7407407407407407</c:v>
                </c:pt>
                <c:pt idx="3">
                  <c:v>0.37037037037037035</c:v>
                </c:pt>
                <c:pt idx="4">
                  <c:v>0.37037037037037035</c:v>
                </c:pt>
                <c:pt idx="5">
                  <c:v>0.37037037037037035</c:v>
                </c:pt>
                <c:pt idx="6">
                  <c:v>1.6500000000000001E-2</c:v>
                </c:pt>
                <c:pt idx="7">
                  <c:v>0.37037037037037035</c:v>
                </c:pt>
                <c:pt idx="8">
                  <c:v>0.37037037037037035</c:v>
                </c:pt>
                <c:pt idx="9">
                  <c:v>0.37037037037037035</c:v>
                </c:pt>
                <c:pt idx="10">
                  <c:v>0.37037037037037035</c:v>
                </c:pt>
                <c:pt idx="11">
                  <c:v>1.6500000000000001E-2</c:v>
                </c:pt>
                <c:pt idx="12">
                  <c:v>1.6500000000000001E-2</c:v>
                </c:pt>
                <c:pt idx="13">
                  <c:v>1.6500000000000001E-2</c:v>
                </c:pt>
                <c:pt idx="14">
                  <c:v>0.37037037037037035</c:v>
                </c:pt>
                <c:pt idx="15">
                  <c:v>1.6500000000000001E-2</c:v>
                </c:pt>
                <c:pt idx="16">
                  <c:v>1.6500000000000001E-2</c:v>
                </c:pt>
                <c:pt idx="17">
                  <c:v>0.37037037037037035</c:v>
                </c:pt>
                <c:pt idx="18">
                  <c:v>0.18518518518518517</c:v>
                </c:pt>
                <c:pt idx="19">
                  <c:v>0.37037037037037035</c:v>
                </c:pt>
                <c:pt idx="20">
                  <c:v>1.6500000000000001E-2</c:v>
                </c:pt>
                <c:pt idx="21">
                  <c:v>0.37037037037037035</c:v>
                </c:pt>
                <c:pt idx="22">
                  <c:v>0.37037037037037035</c:v>
                </c:pt>
                <c:pt idx="23">
                  <c:v>0.18518518518518517</c:v>
                </c:pt>
                <c:pt idx="24">
                  <c:v>1.6500000000000001E-2</c:v>
                </c:pt>
                <c:pt idx="25">
                  <c:v>1.6500000000000001E-2</c:v>
                </c:pt>
                <c:pt idx="26">
                  <c:v>0.18518518518518517</c:v>
                </c:pt>
                <c:pt idx="27">
                  <c:v>0.18518518518518517</c:v>
                </c:pt>
                <c:pt idx="28">
                  <c:v>0.18518518518518517</c:v>
                </c:pt>
                <c:pt idx="29">
                  <c:v>0.18518518518518517</c:v>
                </c:pt>
                <c:pt idx="30">
                  <c:v>0.18518518518518517</c:v>
                </c:pt>
                <c:pt idx="31">
                  <c:v>0.18518518518518517</c:v>
                </c:pt>
                <c:pt idx="32">
                  <c:v>1.6500000000000001E-2</c:v>
                </c:pt>
                <c:pt idx="33">
                  <c:v>0.18518518518518517</c:v>
                </c:pt>
                <c:pt idx="34">
                  <c:v>0.18518518518518517</c:v>
                </c:pt>
                <c:pt idx="35">
                  <c:v>0.18518518518518517</c:v>
                </c:pt>
                <c:pt idx="36">
                  <c:v>1.6500000000000001E-2</c:v>
                </c:pt>
                <c:pt idx="37">
                  <c:v>0.18518518518518517</c:v>
                </c:pt>
                <c:pt idx="38">
                  <c:v>0.18518518518518517</c:v>
                </c:pt>
                <c:pt idx="39">
                  <c:v>0.18518518518518517</c:v>
                </c:pt>
                <c:pt idx="40">
                  <c:v>0.18518518518518517</c:v>
                </c:pt>
                <c:pt idx="41">
                  <c:v>0.18518518518518517</c:v>
                </c:pt>
                <c:pt idx="42">
                  <c:v>0.18518518518518517</c:v>
                </c:pt>
                <c:pt idx="43">
                  <c:v>1.6500000000000001E-2</c:v>
                </c:pt>
                <c:pt idx="44">
                  <c:v>0.18518518518518517</c:v>
                </c:pt>
                <c:pt idx="45">
                  <c:v>1.6500000000000001E-2</c:v>
                </c:pt>
                <c:pt idx="46">
                  <c:v>1.6500000000000001E-2</c:v>
                </c:pt>
                <c:pt idx="47">
                  <c:v>0.18518518518518517</c:v>
                </c:pt>
                <c:pt idx="48">
                  <c:v>0.18518518518518517</c:v>
                </c:pt>
                <c:pt idx="49">
                  <c:v>1.6500000000000001E-2</c:v>
                </c:pt>
                <c:pt idx="50">
                  <c:v>1.6500000000000001E-2</c:v>
                </c:pt>
                <c:pt idx="51">
                  <c:v>0.37037037037037035</c:v>
                </c:pt>
                <c:pt idx="52">
                  <c:v>1.6500000000000001E-2</c:v>
                </c:pt>
                <c:pt idx="53">
                  <c:v>0.37037037037037035</c:v>
                </c:pt>
                <c:pt idx="55">
                  <c:v>1.6500000000000001E-2</c:v>
                </c:pt>
                <c:pt idx="56">
                  <c:v>1.6500000000000001E-2</c:v>
                </c:pt>
                <c:pt idx="57">
                  <c:v>1.6500000000000001E-2</c:v>
                </c:pt>
                <c:pt idx="58">
                  <c:v>0.28518518518518521</c:v>
                </c:pt>
                <c:pt idx="59">
                  <c:v>0.21851851851851853</c:v>
                </c:pt>
                <c:pt idx="60">
                  <c:v>0.34444444444444444</c:v>
                </c:pt>
                <c:pt idx="61">
                  <c:v>1.6500000000000001E-2</c:v>
                </c:pt>
                <c:pt idx="62">
                  <c:v>0.40740740740740738</c:v>
                </c:pt>
                <c:pt idx="63">
                  <c:v>0.44444444444444448</c:v>
                </c:pt>
                <c:pt idx="64">
                  <c:v>0.33703703703703708</c:v>
                </c:pt>
                <c:pt idx="65">
                  <c:v>0.28518518518518521</c:v>
                </c:pt>
                <c:pt idx="66">
                  <c:v>1.6500000000000001E-2</c:v>
                </c:pt>
                <c:pt idx="67">
                  <c:v>0.37037037037037035</c:v>
                </c:pt>
                <c:pt idx="68">
                  <c:v>0.21851851851851853</c:v>
                </c:pt>
                <c:pt idx="69">
                  <c:v>0.21851851851851853</c:v>
                </c:pt>
                <c:pt idx="70">
                  <c:v>0.36296296296296293</c:v>
                </c:pt>
                <c:pt idx="71">
                  <c:v>0.21111111111111111</c:v>
                </c:pt>
                <c:pt idx="72">
                  <c:v>0.29629629629629628</c:v>
                </c:pt>
                <c:pt idx="73">
                  <c:v>0.35925925925925928</c:v>
                </c:pt>
                <c:pt idx="75">
                  <c:v>0.32962962962962966</c:v>
                </c:pt>
                <c:pt idx="76">
                  <c:v>0.40740740740740738</c:v>
                </c:pt>
                <c:pt idx="77">
                  <c:v>0.2074074074074074</c:v>
                </c:pt>
                <c:pt idx="78">
                  <c:v>0.23703703703703705</c:v>
                </c:pt>
                <c:pt idx="79">
                  <c:v>0.19</c:v>
                </c:pt>
                <c:pt idx="80">
                  <c:v>0.28000000000000003</c:v>
                </c:pt>
                <c:pt idx="81">
                  <c:v>0.36</c:v>
                </c:pt>
                <c:pt idx="82">
                  <c:v>0.28000000000000003</c:v>
                </c:pt>
                <c:pt idx="84">
                  <c:v>0.28000000000000003</c:v>
                </c:pt>
                <c:pt idx="85">
                  <c:v>0.32</c:v>
                </c:pt>
                <c:pt idx="86">
                  <c:v>0.28999999999999998</c:v>
                </c:pt>
                <c:pt idx="87">
                  <c:v>0.34</c:v>
                </c:pt>
                <c:pt idx="88">
                  <c:v>0.39</c:v>
                </c:pt>
                <c:pt idx="89">
                  <c:v>0.32</c:v>
                </c:pt>
                <c:pt idx="90">
                  <c:v>0.66</c:v>
                </c:pt>
                <c:pt idx="91">
                  <c:v>0.3</c:v>
                </c:pt>
                <c:pt idx="92">
                  <c:v>0.43</c:v>
                </c:pt>
                <c:pt idx="93">
                  <c:v>0.21</c:v>
                </c:pt>
                <c:pt idx="94">
                  <c:v>0.28999999999999998</c:v>
                </c:pt>
                <c:pt idx="95">
                  <c:v>0.26</c:v>
                </c:pt>
                <c:pt idx="96">
                  <c:v>0.28000000000000003</c:v>
                </c:pt>
                <c:pt idx="97">
                  <c:v>0.38</c:v>
                </c:pt>
                <c:pt idx="98">
                  <c:v>0.34</c:v>
                </c:pt>
                <c:pt idx="99">
                  <c:v>0.33</c:v>
                </c:pt>
                <c:pt idx="100">
                  <c:v>0.23</c:v>
                </c:pt>
                <c:pt idx="101">
                  <c:v>0.24</c:v>
                </c:pt>
                <c:pt idx="102">
                  <c:v>0.23</c:v>
                </c:pt>
                <c:pt idx="103">
                  <c:v>0.55000000000000004</c:v>
                </c:pt>
                <c:pt idx="104">
                  <c:v>0.28999999999999998</c:v>
                </c:pt>
                <c:pt idx="105">
                  <c:v>0.21</c:v>
                </c:pt>
                <c:pt idx="106">
                  <c:v>0.4</c:v>
                </c:pt>
                <c:pt idx="107">
                  <c:v>0.28000000000000003</c:v>
                </c:pt>
                <c:pt idx="108">
                  <c:v>0.28999999999999998</c:v>
                </c:pt>
                <c:pt idx="109">
                  <c:v>0.2</c:v>
                </c:pt>
                <c:pt idx="110">
                  <c:v>0.19</c:v>
                </c:pt>
                <c:pt idx="111" formatCode="&quot;(&quot;0.00&quot;)&quot;">
                  <c:v>0.11</c:v>
                </c:pt>
                <c:pt idx="112">
                  <c:v>1.6500000000000001E-2</c:v>
                </c:pt>
                <c:pt idx="113">
                  <c:v>0.22</c:v>
                </c:pt>
                <c:pt idx="114">
                  <c:v>0.33</c:v>
                </c:pt>
                <c:pt idx="115">
                  <c:v>1.6500000000000001E-2</c:v>
                </c:pt>
                <c:pt idx="116">
                  <c:v>0.17</c:v>
                </c:pt>
                <c:pt idx="117">
                  <c:v>0.18</c:v>
                </c:pt>
                <c:pt idx="118" formatCode="&quot;(&quot;0.00&quot;)&quot;">
                  <c:v>0.25</c:v>
                </c:pt>
                <c:pt idx="119" formatCode="&quot;(&quot;0.00&quot;)&quot;">
                  <c:v>0.3</c:v>
                </c:pt>
                <c:pt idx="120" formatCode="&quot;(&quot;0.00&quot;)&quot;">
                  <c:v>0.26</c:v>
                </c:pt>
                <c:pt idx="121">
                  <c:v>0.26</c:v>
                </c:pt>
                <c:pt idx="122">
                  <c:v>1.6500000000000001E-2</c:v>
                </c:pt>
                <c:pt idx="123">
                  <c:v>1.6500000000000001E-2</c:v>
                </c:pt>
                <c:pt idx="124">
                  <c:v>1.6500000000000001E-2</c:v>
                </c:pt>
                <c:pt idx="125">
                  <c:v>1.6500000000000001E-2</c:v>
                </c:pt>
                <c:pt idx="126">
                  <c:v>1.6500000000000001E-2</c:v>
                </c:pt>
                <c:pt idx="127">
                  <c:v>0.23</c:v>
                </c:pt>
                <c:pt idx="128">
                  <c:v>1.6500000000000001E-2</c:v>
                </c:pt>
                <c:pt idx="129">
                  <c:v>1.6500000000000001E-2</c:v>
                </c:pt>
                <c:pt idx="130">
                  <c:v>1.6500000000000001E-2</c:v>
                </c:pt>
                <c:pt idx="131">
                  <c:v>1.6500000000000001E-2</c:v>
                </c:pt>
                <c:pt idx="132">
                  <c:v>1.6500000000000001E-2</c:v>
                </c:pt>
                <c:pt idx="133">
                  <c:v>1.6500000000000001E-2</c:v>
                </c:pt>
                <c:pt idx="134">
                  <c:v>1.6500000000000001E-2</c:v>
                </c:pt>
                <c:pt idx="135">
                  <c:v>1.6500000000000001E-2</c:v>
                </c:pt>
                <c:pt idx="136">
                  <c:v>1.6500000000000001E-2</c:v>
                </c:pt>
                <c:pt idx="137">
                  <c:v>1.6500000000000001E-2</c:v>
                </c:pt>
                <c:pt idx="138">
                  <c:v>1.6500000000000001E-2</c:v>
                </c:pt>
                <c:pt idx="139">
                  <c:v>1.6500000000000001E-2</c:v>
                </c:pt>
                <c:pt idx="140">
                  <c:v>1.6500000000000001E-2</c:v>
                </c:pt>
                <c:pt idx="141">
                  <c:v>1.6500000000000001E-2</c:v>
                </c:pt>
                <c:pt idx="142">
                  <c:v>0.14000000000000001</c:v>
                </c:pt>
                <c:pt idx="143">
                  <c:v>8.2000000000000003E-2</c:v>
                </c:pt>
                <c:pt idx="144">
                  <c:v>1.6500000000000001E-2</c:v>
                </c:pt>
                <c:pt idx="145">
                  <c:v>1.6500000000000001E-2</c:v>
                </c:pt>
                <c:pt idx="146">
                  <c:v>1.6500000000000001E-2</c:v>
                </c:pt>
                <c:pt idx="147">
                  <c:v>1.6500000000000001E-2</c:v>
                </c:pt>
                <c:pt idx="148">
                  <c:v>1.6500000000000001E-2</c:v>
                </c:pt>
                <c:pt idx="149">
                  <c:v>1.6500000000000001E-2</c:v>
                </c:pt>
                <c:pt idx="150">
                  <c:v>0.18</c:v>
                </c:pt>
                <c:pt idx="151">
                  <c:v>1.6500000000000001E-2</c:v>
                </c:pt>
                <c:pt idx="152">
                  <c:v>1.6500000000000001E-2</c:v>
                </c:pt>
                <c:pt idx="153">
                  <c:v>1.6500000000000001E-2</c:v>
                </c:pt>
                <c:pt idx="154">
                  <c:v>1.6500000000000001E-2</c:v>
                </c:pt>
                <c:pt idx="155">
                  <c:v>0.14000000000000001</c:v>
                </c:pt>
                <c:pt idx="156">
                  <c:v>0.16</c:v>
                </c:pt>
                <c:pt idx="157">
                  <c:v>1.6500000000000001E-2</c:v>
                </c:pt>
                <c:pt idx="158">
                  <c:v>1.6500000000000001E-2</c:v>
                </c:pt>
                <c:pt idx="159">
                  <c:v>1.6500000000000001E-2</c:v>
                </c:pt>
                <c:pt idx="160">
                  <c:v>1.6500000000000001E-2</c:v>
                </c:pt>
                <c:pt idx="161">
                  <c:v>1.6500000000000001E-2</c:v>
                </c:pt>
                <c:pt idx="162">
                  <c:v>1.6500000000000001E-2</c:v>
                </c:pt>
                <c:pt idx="163">
                  <c:v>1.6500000000000001E-2</c:v>
                </c:pt>
                <c:pt idx="164">
                  <c:v>1.6500000000000001E-2</c:v>
                </c:pt>
                <c:pt idx="165">
                  <c:v>1.6500000000000001E-2</c:v>
                </c:pt>
                <c:pt idx="166">
                  <c:v>1.6500000000000001E-2</c:v>
                </c:pt>
                <c:pt idx="167">
                  <c:v>1.6500000000000001E-2</c:v>
                </c:pt>
                <c:pt idx="168">
                  <c:v>1.6500000000000001E-2</c:v>
                </c:pt>
                <c:pt idx="169">
                  <c:v>1.6500000000000001E-2</c:v>
                </c:pt>
                <c:pt idx="170">
                  <c:v>1.6500000000000001E-2</c:v>
                </c:pt>
                <c:pt idx="171">
                  <c:v>1.6500000000000001E-2</c:v>
                </c:pt>
                <c:pt idx="172">
                  <c:v>1.6500000000000001E-2</c:v>
                </c:pt>
                <c:pt idx="173">
                  <c:v>1.6500000000000001E-2</c:v>
                </c:pt>
                <c:pt idx="174">
                  <c:v>1.6500000000000001E-2</c:v>
                </c:pt>
                <c:pt idx="175">
                  <c:v>1.6500000000000001E-2</c:v>
                </c:pt>
                <c:pt idx="176">
                  <c:v>1.6500000000000001E-2</c:v>
                </c:pt>
                <c:pt idx="177">
                  <c:v>1.6500000000000001E-2</c:v>
                </c:pt>
                <c:pt idx="178">
                  <c:v>1.6500000000000001E-2</c:v>
                </c:pt>
                <c:pt idx="179">
                  <c:v>1.6500000000000001E-2</c:v>
                </c:pt>
                <c:pt idx="180">
                  <c:v>1.6500000000000001E-2</c:v>
                </c:pt>
                <c:pt idx="181">
                  <c:v>1.6500000000000001E-2</c:v>
                </c:pt>
                <c:pt idx="182">
                  <c:v>1.6500000000000001E-2</c:v>
                </c:pt>
                <c:pt idx="183">
                  <c:v>1.6500000000000001E-2</c:v>
                </c:pt>
                <c:pt idx="184">
                  <c:v>1.6500000000000001E-2</c:v>
                </c:pt>
                <c:pt idx="185">
                  <c:v>1.6500000000000001E-2</c:v>
                </c:pt>
                <c:pt idx="186">
                  <c:v>1.6500000000000001E-2</c:v>
                </c:pt>
                <c:pt idx="187">
                  <c:v>1.6500000000000001E-2</c:v>
                </c:pt>
                <c:pt idx="188">
                  <c:v>1.6500000000000001E-2</c:v>
                </c:pt>
                <c:pt idx="189">
                  <c:v>1.6500000000000001E-2</c:v>
                </c:pt>
                <c:pt idx="190">
                  <c:v>1.6500000000000001E-2</c:v>
                </c:pt>
                <c:pt idx="191">
                  <c:v>1.6500000000000001E-2</c:v>
                </c:pt>
                <c:pt idx="192">
                  <c:v>0.22</c:v>
                </c:pt>
                <c:pt idx="193">
                  <c:v>1.6500000000000001E-2</c:v>
                </c:pt>
                <c:pt idx="194">
                  <c:v>1.6500000000000001E-2</c:v>
                </c:pt>
                <c:pt idx="195">
                  <c:v>1.6500000000000001E-2</c:v>
                </c:pt>
                <c:pt idx="196">
                  <c:v>1.6500000000000001E-2</c:v>
                </c:pt>
                <c:pt idx="197">
                  <c:v>1.6500000000000001E-2</c:v>
                </c:pt>
                <c:pt idx="198">
                  <c:v>1.6500000000000001E-2</c:v>
                </c:pt>
                <c:pt idx="199">
                  <c:v>0.27</c:v>
                </c:pt>
                <c:pt idx="200">
                  <c:v>1.6500000000000001E-2</c:v>
                </c:pt>
                <c:pt idx="201">
                  <c:v>1.6500000000000001E-2</c:v>
                </c:pt>
                <c:pt idx="202">
                  <c:v>1.6500000000000001E-2</c:v>
                </c:pt>
                <c:pt idx="203">
                  <c:v>1.6500000000000001E-2</c:v>
                </c:pt>
                <c:pt idx="204">
                  <c:v>1.6500000000000001E-2</c:v>
                </c:pt>
                <c:pt idx="205" formatCode="&quot;(&quot;0.00&quot;)&quot;">
                  <c:v>0.25</c:v>
                </c:pt>
                <c:pt idx="206">
                  <c:v>1.6500000000000001E-2</c:v>
                </c:pt>
                <c:pt idx="207">
                  <c:v>0.33</c:v>
                </c:pt>
                <c:pt idx="208">
                  <c:v>1.6500000000000001E-2</c:v>
                </c:pt>
                <c:pt idx="209">
                  <c:v>1.6500000000000001E-2</c:v>
                </c:pt>
                <c:pt idx="210">
                  <c:v>0.27</c:v>
                </c:pt>
                <c:pt idx="211">
                  <c:v>0.27</c:v>
                </c:pt>
                <c:pt idx="212">
                  <c:v>0.28999999999999998</c:v>
                </c:pt>
                <c:pt idx="213">
                  <c:v>0.21</c:v>
                </c:pt>
                <c:pt idx="214">
                  <c:v>0.21</c:v>
                </c:pt>
                <c:pt idx="215">
                  <c:v>0.25</c:v>
                </c:pt>
                <c:pt idx="216">
                  <c:v>1.6500000000000001E-2</c:v>
                </c:pt>
                <c:pt idx="217">
                  <c:v>0.17</c:v>
                </c:pt>
                <c:pt idx="218">
                  <c:v>1.6500000000000001E-2</c:v>
                </c:pt>
                <c:pt idx="219">
                  <c:v>1.6500000000000001E-2</c:v>
                </c:pt>
                <c:pt idx="220">
                  <c:v>1.6500000000000001E-2</c:v>
                </c:pt>
                <c:pt idx="221">
                  <c:v>1.6500000000000001E-2</c:v>
                </c:pt>
                <c:pt idx="222">
                  <c:v>1.6500000000000001E-2</c:v>
                </c:pt>
                <c:pt idx="223">
                  <c:v>1.6500000000000001E-2</c:v>
                </c:pt>
                <c:pt idx="224">
                  <c:v>1.6500000000000001E-2</c:v>
                </c:pt>
                <c:pt idx="225">
                  <c:v>1.6500000000000001E-2</c:v>
                </c:pt>
                <c:pt idx="226">
                  <c:v>1.6500000000000001E-2</c:v>
                </c:pt>
                <c:pt idx="227">
                  <c:v>1.6500000000000001E-2</c:v>
                </c:pt>
                <c:pt idx="228">
                  <c:v>1.6500000000000001E-2</c:v>
                </c:pt>
                <c:pt idx="229">
                  <c:v>1.6500000000000001E-2</c:v>
                </c:pt>
                <c:pt idx="230">
                  <c:v>1.6500000000000001E-2</c:v>
                </c:pt>
                <c:pt idx="231">
                  <c:v>1.6500000000000001E-2</c:v>
                </c:pt>
                <c:pt idx="232">
                  <c:v>1.6500000000000001E-2</c:v>
                </c:pt>
                <c:pt idx="233">
                  <c:v>1.6500000000000001E-2</c:v>
                </c:pt>
                <c:pt idx="234">
                  <c:v>1.6500000000000001E-2</c:v>
                </c:pt>
                <c:pt idx="235">
                  <c:v>1.6500000000000001E-2</c:v>
                </c:pt>
                <c:pt idx="236">
                  <c:v>1.6500000000000001E-2</c:v>
                </c:pt>
                <c:pt idx="237">
                  <c:v>1.6500000000000001E-2</c:v>
                </c:pt>
                <c:pt idx="238">
                  <c:v>1.6500000000000001E-2</c:v>
                </c:pt>
                <c:pt idx="239">
                  <c:v>1.6500000000000001E-2</c:v>
                </c:pt>
                <c:pt idx="240">
                  <c:v>1.6500000000000001E-2</c:v>
                </c:pt>
                <c:pt idx="241">
                  <c:v>1.6500000000000001E-2</c:v>
                </c:pt>
                <c:pt idx="242">
                  <c:v>1.6500000000000001E-2</c:v>
                </c:pt>
                <c:pt idx="243">
                  <c:v>1.6500000000000001E-2</c:v>
                </c:pt>
                <c:pt idx="244">
                  <c:v>1.6500000000000001E-2</c:v>
                </c:pt>
                <c:pt idx="245">
                  <c:v>1.6500000000000001E-2</c:v>
                </c:pt>
                <c:pt idx="246">
                  <c:v>0.22</c:v>
                </c:pt>
                <c:pt idx="247">
                  <c:v>1.6500000000000001E-2</c:v>
                </c:pt>
                <c:pt idx="248">
                  <c:v>1.6500000000000001E-2</c:v>
                </c:pt>
                <c:pt idx="249">
                  <c:v>1.6500000000000001E-2</c:v>
                </c:pt>
                <c:pt idx="250">
                  <c:v>1.6500000000000001E-2</c:v>
                </c:pt>
                <c:pt idx="251">
                  <c:v>1.6500000000000001E-2</c:v>
                </c:pt>
                <c:pt idx="252">
                  <c:v>1.6500000000000001E-2</c:v>
                </c:pt>
                <c:pt idx="253">
                  <c:v>1.6500000000000001E-2</c:v>
                </c:pt>
                <c:pt idx="254">
                  <c:v>1.6500000000000001E-2</c:v>
                </c:pt>
                <c:pt idx="255">
                  <c:v>1.6500000000000001E-2</c:v>
                </c:pt>
                <c:pt idx="256">
                  <c:v>0.26</c:v>
                </c:pt>
                <c:pt idx="257">
                  <c:v>1.6500000000000001E-2</c:v>
                </c:pt>
                <c:pt idx="258">
                  <c:v>1.6500000000000001E-2</c:v>
                </c:pt>
                <c:pt idx="259">
                  <c:v>1.6500000000000001E-2</c:v>
                </c:pt>
                <c:pt idx="260">
                  <c:v>1.6500000000000001E-2</c:v>
                </c:pt>
                <c:pt idx="261">
                  <c:v>1.6500000000000001E-2</c:v>
                </c:pt>
                <c:pt idx="262">
                  <c:v>1.6500000000000001E-2</c:v>
                </c:pt>
                <c:pt idx="263">
                  <c:v>1.6500000000000001E-2</c:v>
                </c:pt>
                <c:pt idx="264">
                  <c:v>1.6500000000000001E-2</c:v>
                </c:pt>
                <c:pt idx="266">
                  <c:v>1.6500000000000001E-2</c:v>
                </c:pt>
                <c:pt idx="267">
                  <c:v>0.38</c:v>
                </c:pt>
                <c:pt idx="269">
                  <c:v>0.37</c:v>
                </c:pt>
                <c:pt idx="270">
                  <c:v>0.26</c:v>
                </c:pt>
                <c:pt idx="271">
                  <c:v>1.6500000000000001E-2</c:v>
                </c:pt>
                <c:pt idx="272">
                  <c:v>1.6500000000000001E-2</c:v>
                </c:pt>
                <c:pt idx="273">
                  <c:v>1.6500000000000001E-2</c:v>
                </c:pt>
                <c:pt idx="274">
                  <c:v>0.32</c:v>
                </c:pt>
                <c:pt idx="275">
                  <c:v>0.17</c:v>
                </c:pt>
                <c:pt idx="276">
                  <c:v>1.6500000000000001E-2</c:v>
                </c:pt>
                <c:pt idx="277">
                  <c:v>1.6500000000000001E-2</c:v>
                </c:pt>
                <c:pt idx="278">
                  <c:v>1.6500000000000001E-2</c:v>
                </c:pt>
                <c:pt idx="279">
                  <c:v>1.6500000000000001E-2</c:v>
                </c:pt>
                <c:pt idx="280">
                  <c:v>1.6500000000000001E-2</c:v>
                </c:pt>
                <c:pt idx="281">
                  <c:v>1.6500000000000001E-2</c:v>
                </c:pt>
                <c:pt idx="282">
                  <c:v>0.28999999999999998</c:v>
                </c:pt>
                <c:pt idx="283">
                  <c:v>1.6500000000000001E-2</c:v>
                </c:pt>
                <c:pt idx="284">
                  <c:v>0.22</c:v>
                </c:pt>
                <c:pt idx="285">
                  <c:v>1.6500000000000001E-2</c:v>
                </c:pt>
                <c:pt idx="286">
                  <c:v>1.6500000000000001E-2</c:v>
                </c:pt>
                <c:pt idx="287">
                  <c:v>1.6500000000000001E-2</c:v>
                </c:pt>
                <c:pt idx="288">
                  <c:v>1.6500000000000001E-2</c:v>
                </c:pt>
                <c:pt idx="289">
                  <c:v>1.6500000000000001E-2</c:v>
                </c:pt>
                <c:pt idx="290">
                  <c:v>1.6500000000000001E-2</c:v>
                </c:pt>
                <c:pt idx="291">
                  <c:v>1.6500000000000001E-2</c:v>
                </c:pt>
                <c:pt idx="292">
                  <c:v>1.6500000000000001E-2</c:v>
                </c:pt>
                <c:pt idx="293">
                  <c:v>0.2</c:v>
                </c:pt>
                <c:pt idx="294">
                  <c:v>1.6500000000000001E-2</c:v>
                </c:pt>
                <c:pt idx="295">
                  <c:v>1.6500000000000001E-2</c:v>
                </c:pt>
                <c:pt idx="296">
                  <c:v>1.6500000000000001E-2</c:v>
                </c:pt>
                <c:pt idx="297">
                  <c:v>1.6500000000000001E-2</c:v>
                </c:pt>
                <c:pt idx="298">
                  <c:v>0.23</c:v>
                </c:pt>
                <c:pt idx="299" formatCode="&quot;(&quot;0.00&quot;)&quot;">
                  <c:v>0.22</c:v>
                </c:pt>
                <c:pt idx="300">
                  <c:v>1.6500000000000001E-2</c:v>
                </c:pt>
                <c:pt idx="301">
                  <c:v>0.23</c:v>
                </c:pt>
                <c:pt idx="302">
                  <c:v>0.25</c:v>
                </c:pt>
                <c:pt idx="303">
                  <c:v>0.25</c:v>
                </c:pt>
                <c:pt idx="304">
                  <c:v>1.6500000000000001E-2</c:v>
                </c:pt>
                <c:pt idx="305">
                  <c:v>0.2</c:v>
                </c:pt>
                <c:pt idx="306">
                  <c:v>0.51</c:v>
                </c:pt>
                <c:pt idx="307">
                  <c:v>1.6500000000000001E-2</c:v>
                </c:pt>
                <c:pt idx="308">
                  <c:v>0.28000000000000003</c:v>
                </c:pt>
                <c:pt idx="309">
                  <c:v>1.6500000000000001E-2</c:v>
                </c:pt>
                <c:pt idx="310">
                  <c:v>0.23</c:v>
                </c:pt>
                <c:pt idx="311">
                  <c:v>1.6500000000000001E-2</c:v>
                </c:pt>
                <c:pt idx="312">
                  <c:v>1.6500000000000001E-2</c:v>
                </c:pt>
                <c:pt idx="313">
                  <c:v>0.24</c:v>
                </c:pt>
                <c:pt idx="314">
                  <c:v>0.44</c:v>
                </c:pt>
                <c:pt idx="315">
                  <c:v>1.6500000000000001E-2</c:v>
                </c:pt>
                <c:pt idx="316">
                  <c:v>1.6500000000000001E-2</c:v>
                </c:pt>
                <c:pt idx="317">
                  <c:v>1.6500000000000001E-2</c:v>
                </c:pt>
                <c:pt idx="318">
                  <c:v>0.28999999999999998</c:v>
                </c:pt>
                <c:pt idx="319">
                  <c:v>1.6500000000000001E-2</c:v>
                </c:pt>
                <c:pt idx="320">
                  <c:v>0.34</c:v>
                </c:pt>
                <c:pt idx="321">
                  <c:v>1.6500000000000001E-2</c:v>
                </c:pt>
                <c:pt idx="322">
                  <c:v>1.6500000000000001E-2</c:v>
                </c:pt>
                <c:pt idx="323">
                  <c:v>1.6500000000000001E-2</c:v>
                </c:pt>
                <c:pt idx="324">
                  <c:v>1.6500000000000001E-2</c:v>
                </c:pt>
                <c:pt idx="325">
                  <c:v>1.6500000000000001E-2</c:v>
                </c:pt>
                <c:pt idx="326">
                  <c:v>1.6500000000000001E-2</c:v>
                </c:pt>
                <c:pt idx="327">
                  <c:v>1.6500000000000001E-2</c:v>
                </c:pt>
                <c:pt idx="328">
                  <c:v>0.25</c:v>
                </c:pt>
                <c:pt idx="329">
                  <c:v>1.6500000000000001E-2</c:v>
                </c:pt>
                <c:pt idx="330">
                  <c:v>1.6500000000000001E-2</c:v>
                </c:pt>
                <c:pt idx="331">
                  <c:v>0.27</c:v>
                </c:pt>
                <c:pt idx="332">
                  <c:v>1.6500000000000001E-2</c:v>
                </c:pt>
                <c:pt idx="333">
                  <c:v>1.6500000000000001E-2</c:v>
                </c:pt>
                <c:pt idx="334">
                  <c:v>1.6500000000000001E-2</c:v>
                </c:pt>
                <c:pt idx="335">
                  <c:v>1.6500000000000001E-2</c:v>
                </c:pt>
                <c:pt idx="336">
                  <c:v>1.6500000000000001E-2</c:v>
                </c:pt>
                <c:pt idx="337">
                  <c:v>1.6500000000000001E-2</c:v>
                </c:pt>
                <c:pt idx="338">
                  <c:v>1.6500000000000001E-2</c:v>
                </c:pt>
                <c:pt idx="339">
                  <c:v>1.6500000000000001E-2</c:v>
                </c:pt>
                <c:pt idx="340">
                  <c:v>1.6500000000000001E-2</c:v>
                </c:pt>
                <c:pt idx="341">
                  <c:v>1.6500000000000001E-2</c:v>
                </c:pt>
                <c:pt idx="342">
                  <c:v>1.6500000000000001E-2</c:v>
                </c:pt>
                <c:pt idx="343">
                  <c:v>1.6500000000000001E-2</c:v>
                </c:pt>
                <c:pt idx="344">
                  <c:v>1.6500000000000001E-2</c:v>
                </c:pt>
                <c:pt idx="345">
                  <c:v>1.6500000000000001E-2</c:v>
                </c:pt>
                <c:pt idx="346">
                  <c:v>1.6500000000000001E-2</c:v>
                </c:pt>
                <c:pt idx="347">
                  <c:v>1.6500000000000001E-2</c:v>
                </c:pt>
                <c:pt idx="348">
                  <c:v>1.6500000000000001E-2</c:v>
                </c:pt>
                <c:pt idx="349">
                  <c:v>1.6500000000000001E-2</c:v>
                </c:pt>
                <c:pt idx="350">
                  <c:v>1.6500000000000001E-2</c:v>
                </c:pt>
                <c:pt idx="351">
                  <c:v>1.6500000000000001E-2</c:v>
                </c:pt>
                <c:pt idx="357">
                  <c:v>1.6500000000000001E-2</c:v>
                </c:pt>
                <c:pt idx="359">
                  <c:v>1.6500000000000001E-2</c:v>
                </c:pt>
                <c:pt idx="365">
                  <c:v>1.6500000000000001E-2</c:v>
                </c:pt>
                <c:pt idx="366">
                  <c:v>1.6500000000000001E-2</c:v>
                </c:pt>
                <c:pt idx="368" formatCode="&quot;(&quot;0.00&quot;)&quot;">
                  <c:v>0.59</c:v>
                </c:pt>
                <c:pt idx="369">
                  <c:v>1.6500000000000001E-2</c:v>
                </c:pt>
                <c:pt idx="370">
                  <c:v>1.6500000000000001E-2</c:v>
                </c:pt>
                <c:pt idx="371">
                  <c:v>1.6500000000000001E-2</c:v>
                </c:pt>
                <c:pt idx="372">
                  <c:v>1.6500000000000001E-2</c:v>
                </c:pt>
                <c:pt idx="373">
                  <c:v>1.6500000000000001E-2</c:v>
                </c:pt>
                <c:pt idx="374">
                  <c:v>1.6500000000000001E-2</c:v>
                </c:pt>
                <c:pt idx="375">
                  <c:v>3.8</c:v>
                </c:pt>
                <c:pt idx="376">
                  <c:v>1.6500000000000001E-2</c:v>
                </c:pt>
                <c:pt idx="377">
                  <c:v>1.6500000000000001E-2</c:v>
                </c:pt>
                <c:pt idx="378">
                  <c:v>1.6500000000000001E-2</c:v>
                </c:pt>
                <c:pt idx="379">
                  <c:v>1.6500000000000001E-2</c:v>
                </c:pt>
                <c:pt idx="380">
                  <c:v>1.6500000000000001E-2</c:v>
                </c:pt>
                <c:pt idx="381">
                  <c:v>1.6500000000000001E-2</c:v>
                </c:pt>
                <c:pt idx="382">
                  <c:v>1.6500000000000001E-2</c:v>
                </c:pt>
                <c:pt idx="383">
                  <c:v>1.6500000000000001E-2</c:v>
                </c:pt>
                <c:pt idx="384">
                  <c:v>1.6500000000000001E-2</c:v>
                </c:pt>
                <c:pt idx="385">
                  <c:v>1.6500000000000001E-2</c:v>
                </c:pt>
                <c:pt idx="386">
                  <c:v>1.6500000000000001E-2</c:v>
                </c:pt>
                <c:pt idx="387">
                  <c:v>1.6500000000000001E-2</c:v>
                </c:pt>
                <c:pt idx="388">
                  <c:v>1.6500000000000001E-2</c:v>
                </c:pt>
                <c:pt idx="389">
                  <c:v>1.6500000000000001E-2</c:v>
                </c:pt>
                <c:pt idx="390">
                  <c:v>1.6500000000000001E-2</c:v>
                </c:pt>
                <c:pt idx="391">
                  <c:v>1.6500000000000001E-2</c:v>
                </c:pt>
                <c:pt idx="392">
                  <c:v>1.6500000000000001E-2</c:v>
                </c:pt>
                <c:pt idx="393">
                  <c:v>1.6500000000000001E-2</c:v>
                </c:pt>
                <c:pt idx="394">
                  <c:v>1.6500000000000001E-2</c:v>
                </c:pt>
                <c:pt idx="395">
                  <c:v>1.6500000000000001E-2</c:v>
                </c:pt>
                <c:pt idx="396">
                  <c:v>1.6500000000000001E-2</c:v>
                </c:pt>
                <c:pt idx="397">
                  <c:v>1.6500000000000001E-2</c:v>
                </c:pt>
                <c:pt idx="398">
                  <c:v>1.6500000000000001E-2</c:v>
                </c:pt>
                <c:pt idx="399">
                  <c:v>1.6500000000000001E-2</c:v>
                </c:pt>
                <c:pt idx="400">
                  <c:v>1.6500000000000001E-2</c:v>
                </c:pt>
                <c:pt idx="401">
                  <c:v>1.6500000000000001E-2</c:v>
                </c:pt>
                <c:pt idx="402">
                  <c:v>1.6500000000000001E-2</c:v>
                </c:pt>
                <c:pt idx="404">
                  <c:v>1.6500000000000001E-2</c:v>
                </c:pt>
                <c:pt idx="405">
                  <c:v>1.6500000000000001E-2</c:v>
                </c:pt>
                <c:pt idx="406">
                  <c:v>1.6500000000000001E-2</c:v>
                </c:pt>
                <c:pt idx="407">
                  <c:v>1.6500000000000001E-2</c:v>
                </c:pt>
                <c:pt idx="408">
                  <c:v>1.6500000000000001E-2</c:v>
                </c:pt>
                <c:pt idx="409">
                  <c:v>1.6500000000000001E-2</c:v>
                </c:pt>
                <c:pt idx="410">
                  <c:v>1.6500000000000001E-2</c:v>
                </c:pt>
                <c:pt idx="411">
                  <c:v>1.6500000000000001E-2</c:v>
                </c:pt>
                <c:pt idx="412">
                  <c:v>1.6500000000000001E-2</c:v>
                </c:pt>
                <c:pt idx="413">
                  <c:v>1.6500000000000001E-2</c:v>
                </c:pt>
                <c:pt idx="414">
                  <c:v>1.6500000000000001E-2</c:v>
                </c:pt>
                <c:pt idx="415">
                  <c:v>1.6500000000000001E-2</c:v>
                </c:pt>
                <c:pt idx="416">
                  <c:v>1.6500000000000001E-2</c:v>
                </c:pt>
                <c:pt idx="417">
                  <c:v>1.6500000000000001E-2</c:v>
                </c:pt>
                <c:pt idx="418">
                  <c:v>1.6500000000000001E-2</c:v>
                </c:pt>
                <c:pt idx="419">
                  <c:v>1.6500000000000001E-2</c:v>
                </c:pt>
                <c:pt idx="420">
                  <c:v>1.6500000000000001E-2</c:v>
                </c:pt>
                <c:pt idx="421">
                  <c:v>0.53</c:v>
                </c:pt>
                <c:pt idx="422">
                  <c:v>1.6500000000000001E-2</c:v>
                </c:pt>
                <c:pt idx="423">
                  <c:v>1.6500000000000001E-2</c:v>
                </c:pt>
                <c:pt idx="424">
                  <c:v>1.6500000000000001E-2</c:v>
                </c:pt>
                <c:pt idx="425">
                  <c:v>1.6500000000000001E-2</c:v>
                </c:pt>
                <c:pt idx="426">
                  <c:v>1.6500000000000001E-2</c:v>
                </c:pt>
                <c:pt idx="427">
                  <c:v>1.6500000000000001E-2</c:v>
                </c:pt>
                <c:pt idx="428">
                  <c:v>1.6500000000000001E-2</c:v>
                </c:pt>
                <c:pt idx="429">
                  <c:v>1.6500000000000001E-2</c:v>
                </c:pt>
                <c:pt idx="430">
                  <c:v>1.6500000000000001E-2</c:v>
                </c:pt>
                <c:pt idx="431">
                  <c:v>1.6500000000000001E-2</c:v>
                </c:pt>
                <c:pt idx="432">
                  <c:v>1.6500000000000001E-2</c:v>
                </c:pt>
                <c:pt idx="433">
                  <c:v>1.6500000000000001E-2</c:v>
                </c:pt>
                <c:pt idx="434">
                  <c:v>1.6500000000000001E-2</c:v>
                </c:pt>
                <c:pt idx="435">
                  <c:v>1.6500000000000001E-2</c:v>
                </c:pt>
                <c:pt idx="436">
                  <c:v>1.6500000000000001E-2</c:v>
                </c:pt>
                <c:pt idx="437">
                  <c:v>1.6500000000000001E-2</c:v>
                </c:pt>
                <c:pt idx="438">
                  <c:v>1.6500000000000001E-2</c:v>
                </c:pt>
                <c:pt idx="439">
                  <c:v>1.6500000000000001E-2</c:v>
                </c:pt>
                <c:pt idx="453">
                  <c:v>1.6500000000000001E-2</c:v>
                </c:pt>
              </c:numCache>
            </c:numRef>
          </c:val>
          <c:smooth val="0"/>
        </c:ser>
        <c:ser>
          <c:idx val="2"/>
          <c:order val="1"/>
          <c:tx>
            <c:strRef>
              <c:f>浮遊塵!$K$234</c:f>
              <c:strCache>
                <c:ptCount val="1"/>
                <c:pt idx="0">
                  <c:v>寄磯←鮫浦MS</c:v>
                </c:pt>
              </c:strCache>
            </c:strRef>
          </c:tx>
          <c:spPr>
            <a:ln w="12700">
              <a:noFill/>
              <a:prstDash val="solid"/>
            </a:ln>
          </c:spPr>
          <c:marker>
            <c:symbol val="diamond"/>
            <c:size val="5"/>
            <c:spPr>
              <a:solidFill>
                <a:srgbClr val="008000"/>
              </a:solidFill>
              <a:ln>
                <a:solidFill>
                  <a:srgbClr val="00800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浮遊塵!$K$235:$K$722</c:f>
              <c:numCache>
                <c:formatCode>0.000</c:formatCode>
                <c:ptCount val="488"/>
                <c:pt idx="0">
                  <c:v>0.7407407407407407</c:v>
                </c:pt>
                <c:pt idx="1">
                  <c:v>0.7407407407407407</c:v>
                </c:pt>
                <c:pt idx="2">
                  <c:v>0.7407407407407407</c:v>
                </c:pt>
                <c:pt idx="3">
                  <c:v>0.37037037037037035</c:v>
                </c:pt>
                <c:pt idx="4">
                  <c:v>0.37037037037037035</c:v>
                </c:pt>
                <c:pt idx="5">
                  <c:v>0.37037037037037035</c:v>
                </c:pt>
                <c:pt idx="6">
                  <c:v>0.37037037037037035</c:v>
                </c:pt>
                <c:pt idx="7">
                  <c:v>0.37037037037037035</c:v>
                </c:pt>
                <c:pt idx="8">
                  <c:v>0.37037037037037035</c:v>
                </c:pt>
                <c:pt idx="9">
                  <c:v>0.37037037037037035</c:v>
                </c:pt>
                <c:pt idx="10">
                  <c:v>1.6500000000000001E-2</c:v>
                </c:pt>
                <c:pt idx="11">
                  <c:v>1.6500000000000001E-2</c:v>
                </c:pt>
                <c:pt idx="12">
                  <c:v>1.6500000000000001E-2</c:v>
                </c:pt>
                <c:pt idx="13">
                  <c:v>0.37037037037037035</c:v>
                </c:pt>
                <c:pt idx="14">
                  <c:v>1.6500000000000001E-2</c:v>
                </c:pt>
                <c:pt idx="15">
                  <c:v>0.18518518518518517</c:v>
                </c:pt>
                <c:pt idx="16">
                  <c:v>1.6500000000000001E-2</c:v>
                </c:pt>
                <c:pt idx="17">
                  <c:v>1.6500000000000001E-2</c:v>
                </c:pt>
                <c:pt idx="18">
                  <c:v>1.6500000000000001E-2</c:v>
                </c:pt>
                <c:pt idx="19">
                  <c:v>0.37037037037037035</c:v>
                </c:pt>
                <c:pt idx="20">
                  <c:v>0.37037037037037035</c:v>
                </c:pt>
                <c:pt idx="21">
                  <c:v>0.37037037037037035</c:v>
                </c:pt>
                <c:pt idx="22">
                  <c:v>0.37037037037037035</c:v>
                </c:pt>
                <c:pt idx="23">
                  <c:v>0.18518518518518517</c:v>
                </c:pt>
                <c:pt idx="24">
                  <c:v>0.18518518518518517</c:v>
                </c:pt>
                <c:pt idx="25">
                  <c:v>0.18518518518518517</c:v>
                </c:pt>
                <c:pt idx="26">
                  <c:v>0.18518518518518517</c:v>
                </c:pt>
                <c:pt idx="27">
                  <c:v>0.37037037037037035</c:v>
                </c:pt>
                <c:pt idx="28">
                  <c:v>1.6500000000000001E-2</c:v>
                </c:pt>
                <c:pt idx="29">
                  <c:v>0.18518518518518517</c:v>
                </c:pt>
                <c:pt idx="30">
                  <c:v>1.6500000000000001E-2</c:v>
                </c:pt>
                <c:pt idx="31">
                  <c:v>0.18518518518518517</c:v>
                </c:pt>
                <c:pt idx="32">
                  <c:v>0.18518518518518517</c:v>
                </c:pt>
                <c:pt idx="33">
                  <c:v>0.18518518518518517</c:v>
                </c:pt>
                <c:pt idx="34">
                  <c:v>0.18518518518518517</c:v>
                </c:pt>
                <c:pt idx="35">
                  <c:v>0.18518518518518517</c:v>
                </c:pt>
                <c:pt idx="36">
                  <c:v>0.18518518518518517</c:v>
                </c:pt>
                <c:pt idx="37">
                  <c:v>1.6500000000000001E-2</c:v>
                </c:pt>
                <c:pt idx="38">
                  <c:v>1.6500000000000001E-2</c:v>
                </c:pt>
                <c:pt idx="39">
                  <c:v>0.18518518518518517</c:v>
                </c:pt>
                <c:pt idx="40">
                  <c:v>0.18518518518518517</c:v>
                </c:pt>
                <c:pt idx="41">
                  <c:v>0.18518518518518517</c:v>
                </c:pt>
                <c:pt idx="42">
                  <c:v>1.6500000000000001E-2</c:v>
                </c:pt>
                <c:pt idx="43">
                  <c:v>0.18518518518518517</c:v>
                </c:pt>
                <c:pt idx="44">
                  <c:v>1.6500000000000001E-2</c:v>
                </c:pt>
                <c:pt idx="45">
                  <c:v>0.18518518518518517</c:v>
                </c:pt>
                <c:pt idx="46">
                  <c:v>0.18518518518518517</c:v>
                </c:pt>
                <c:pt idx="47">
                  <c:v>1.6500000000000001E-2</c:v>
                </c:pt>
                <c:pt idx="48">
                  <c:v>0.37037037037037035</c:v>
                </c:pt>
                <c:pt idx="49">
                  <c:v>0.37037037037037035</c:v>
                </c:pt>
                <c:pt idx="50">
                  <c:v>0.18518518518518517</c:v>
                </c:pt>
                <c:pt idx="51">
                  <c:v>0.37037037037037035</c:v>
                </c:pt>
                <c:pt idx="52">
                  <c:v>1.6500000000000001E-2</c:v>
                </c:pt>
                <c:pt idx="53">
                  <c:v>0.37037037037037035</c:v>
                </c:pt>
                <c:pt idx="55">
                  <c:v>1.6500000000000001E-2</c:v>
                </c:pt>
                <c:pt idx="56">
                  <c:v>1.6500000000000001E-2</c:v>
                </c:pt>
                <c:pt idx="57">
                  <c:v>1.6500000000000001E-2</c:v>
                </c:pt>
                <c:pt idx="58">
                  <c:v>0.3037037037037037</c:v>
                </c:pt>
                <c:pt idx="59">
                  <c:v>0.29629629629629628</c:v>
                </c:pt>
                <c:pt idx="60">
                  <c:v>0.20370370370370369</c:v>
                </c:pt>
                <c:pt idx="61">
                  <c:v>0.48148148148148145</c:v>
                </c:pt>
                <c:pt idx="62">
                  <c:v>0.28888888888888886</c:v>
                </c:pt>
                <c:pt idx="63">
                  <c:v>0.24074074074074073</c:v>
                </c:pt>
                <c:pt idx="64">
                  <c:v>0.18888888888888891</c:v>
                </c:pt>
                <c:pt idx="65">
                  <c:v>1.6500000000000001E-2</c:v>
                </c:pt>
                <c:pt idx="66">
                  <c:v>0.15185185185185185</c:v>
                </c:pt>
                <c:pt idx="67">
                  <c:v>0.34814814814814815</c:v>
                </c:pt>
                <c:pt idx="68">
                  <c:v>0.36296296296296293</c:v>
                </c:pt>
                <c:pt idx="69">
                  <c:v>0.3666666666666667</c:v>
                </c:pt>
                <c:pt idx="70">
                  <c:v>0.44444444444444448</c:v>
                </c:pt>
                <c:pt idx="71">
                  <c:v>0.33333333333333331</c:v>
                </c:pt>
                <c:pt idx="72">
                  <c:v>0.21111111111111111</c:v>
                </c:pt>
                <c:pt idx="73">
                  <c:v>0.35555555555555551</c:v>
                </c:pt>
                <c:pt idx="74">
                  <c:v>0.35185185185185186</c:v>
                </c:pt>
                <c:pt idx="75">
                  <c:v>0.20370370370370369</c:v>
                </c:pt>
                <c:pt idx="76">
                  <c:v>0.27407407407407408</c:v>
                </c:pt>
                <c:pt idx="77">
                  <c:v>0.3666666666666667</c:v>
                </c:pt>
                <c:pt idx="78">
                  <c:v>0.26666666666666666</c:v>
                </c:pt>
                <c:pt idx="79">
                  <c:v>0.36</c:v>
                </c:pt>
                <c:pt idx="80">
                  <c:v>0.5</c:v>
                </c:pt>
                <c:pt idx="81">
                  <c:v>0.31</c:v>
                </c:pt>
                <c:pt idx="82">
                  <c:v>0.44</c:v>
                </c:pt>
                <c:pt idx="84">
                  <c:v>0.25</c:v>
                </c:pt>
                <c:pt idx="85">
                  <c:v>0.43</c:v>
                </c:pt>
                <c:pt idx="86">
                  <c:v>0.28999999999999998</c:v>
                </c:pt>
                <c:pt idx="87">
                  <c:v>0.56999999999999995</c:v>
                </c:pt>
                <c:pt idx="88">
                  <c:v>0.31</c:v>
                </c:pt>
                <c:pt idx="89">
                  <c:v>0.59</c:v>
                </c:pt>
                <c:pt idx="90">
                  <c:v>0.26</c:v>
                </c:pt>
                <c:pt idx="91">
                  <c:v>0.21</c:v>
                </c:pt>
                <c:pt idx="92">
                  <c:v>0.37</c:v>
                </c:pt>
                <c:pt idx="93">
                  <c:v>0.18</c:v>
                </c:pt>
                <c:pt idx="94">
                  <c:v>0.25</c:v>
                </c:pt>
                <c:pt idx="95">
                  <c:v>0.42</c:v>
                </c:pt>
                <c:pt idx="96">
                  <c:v>0.2</c:v>
                </c:pt>
                <c:pt idx="97">
                  <c:v>0.22</c:v>
                </c:pt>
                <c:pt idx="98">
                  <c:v>0.39</c:v>
                </c:pt>
                <c:pt idx="99">
                  <c:v>0.49</c:v>
                </c:pt>
                <c:pt idx="100">
                  <c:v>0.25</c:v>
                </c:pt>
                <c:pt idx="101">
                  <c:v>0.42</c:v>
                </c:pt>
                <c:pt idx="102">
                  <c:v>0.32</c:v>
                </c:pt>
                <c:pt idx="103">
                  <c:v>0.38</c:v>
                </c:pt>
                <c:pt idx="104">
                  <c:v>0.32</c:v>
                </c:pt>
                <c:pt idx="105">
                  <c:v>0.22</c:v>
                </c:pt>
                <c:pt idx="106">
                  <c:v>0.25</c:v>
                </c:pt>
                <c:pt idx="107">
                  <c:v>0.25</c:v>
                </c:pt>
                <c:pt idx="108">
                  <c:v>0.3</c:v>
                </c:pt>
                <c:pt idx="109">
                  <c:v>0.11</c:v>
                </c:pt>
                <c:pt idx="110">
                  <c:v>0.17</c:v>
                </c:pt>
                <c:pt idx="111">
                  <c:v>0.18</c:v>
                </c:pt>
                <c:pt idx="112" formatCode="&quot;(&quot;0.00&quot;)&quot;">
                  <c:v>0.15</c:v>
                </c:pt>
                <c:pt idx="113">
                  <c:v>1.6500000000000001E-2</c:v>
                </c:pt>
                <c:pt idx="114">
                  <c:v>0.19</c:v>
                </c:pt>
                <c:pt idx="115" formatCode="&quot;(&quot;0.00&quot;)&quot;">
                  <c:v>0.3</c:v>
                </c:pt>
                <c:pt idx="116">
                  <c:v>1.6500000000000001E-2</c:v>
                </c:pt>
                <c:pt idx="117" formatCode="&quot;(&quot;0.00&quot;)&quot;">
                  <c:v>0.15</c:v>
                </c:pt>
                <c:pt idx="118" formatCode="&quot;(&quot;0.00&quot;)&quot;">
                  <c:v>0.23</c:v>
                </c:pt>
                <c:pt idx="119" formatCode="&quot;(&quot;0.00&quot;)&quot;">
                  <c:v>0.26</c:v>
                </c:pt>
                <c:pt idx="122">
                  <c:v>1.6500000000000001E-2</c:v>
                </c:pt>
                <c:pt idx="123">
                  <c:v>1.6500000000000001E-2</c:v>
                </c:pt>
                <c:pt idx="124">
                  <c:v>1.6500000000000001E-2</c:v>
                </c:pt>
                <c:pt idx="125">
                  <c:v>1.6500000000000001E-2</c:v>
                </c:pt>
                <c:pt idx="126">
                  <c:v>1.6500000000000001E-2</c:v>
                </c:pt>
                <c:pt idx="127">
                  <c:v>1.6500000000000001E-2</c:v>
                </c:pt>
                <c:pt idx="128">
                  <c:v>0.16</c:v>
                </c:pt>
                <c:pt idx="129">
                  <c:v>0.27</c:v>
                </c:pt>
                <c:pt idx="130">
                  <c:v>0.3</c:v>
                </c:pt>
                <c:pt idx="131">
                  <c:v>1.6500000000000001E-2</c:v>
                </c:pt>
                <c:pt idx="132">
                  <c:v>1.6500000000000001E-2</c:v>
                </c:pt>
                <c:pt idx="133">
                  <c:v>1.6500000000000001E-2</c:v>
                </c:pt>
                <c:pt idx="134">
                  <c:v>0.17</c:v>
                </c:pt>
                <c:pt idx="135">
                  <c:v>1.6500000000000001E-2</c:v>
                </c:pt>
                <c:pt idx="136">
                  <c:v>0.15</c:v>
                </c:pt>
                <c:pt idx="137">
                  <c:v>1.6500000000000001E-2</c:v>
                </c:pt>
                <c:pt idx="138">
                  <c:v>1.6500000000000001E-2</c:v>
                </c:pt>
                <c:pt idx="139">
                  <c:v>0.2</c:v>
                </c:pt>
                <c:pt idx="140">
                  <c:v>1.6500000000000001E-2</c:v>
                </c:pt>
                <c:pt idx="141">
                  <c:v>1.6500000000000001E-2</c:v>
                </c:pt>
                <c:pt idx="142">
                  <c:v>1.6500000000000001E-2</c:v>
                </c:pt>
                <c:pt idx="143">
                  <c:v>1.6500000000000001E-2</c:v>
                </c:pt>
                <c:pt idx="144">
                  <c:v>0.14000000000000001</c:v>
                </c:pt>
                <c:pt idx="145">
                  <c:v>1.6500000000000001E-2</c:v>
                </c:pt>
                <c:pt idx="146">
                  <c:v>1.6500000000000001E-2</c:v>
                </c:pt>
                <c:pt idx="147">
                  <c:v>1.6500000000000001E-2</c:v>
                </c:pt>
                <c:pt idx="148">
                  <c:v>1.6500000000000001E-2</c:v>
                </c:pt>
                <c:pt idx="149">
                  <c:v>1.6500000000000001E-2</c:v>
                </c:pt>
                <c:pt idx="150">
                  <c:v>1.6500000000000001E-2</c:v>
                </c:pt>
                <c:pt idx="151">
                  <c:v>1.6500000000000001E-2</c:v>
                </c:pt>
                <c:pt idx="152">
                  <c:v>1.6500000000000001E-2</c:v>
                </c:pt>
                <c:pt idx="153">
                  <c:v>1.6500000000000001E-2</c:v>
                </c:pt>
                <c:pt idx="154">
                  <c:v>1.6500000000000001E-2</c:v>
                </c:pt>
                <c:pt idx="155">
                  <c:v>0.12</c:v>
                </c:pt>
                <c:pt idx="156">
                  <c:v>1.6500000000000001E-2</c:v>
                </c:pt>
                <c:pt idx="157">
                  <c:v>1.6500000000000001E-2</c:v>
                </c:pt>
                <c:pt idx="158">
                  <c:v>1.6500000000000001E-2</c:v>
                </c:pt>
                <c:pt idx="159">
                  <c:v>1.6500000000000001E-2</c:v>
                </c:pt>
                <c:pt idx="160">
                  <c:v>1.6500000000000001E-2</c:v>
                </c:pt>
                <c:pt idx="161">
                  <c:v>1.6500000000000001E-2</c:v>
                </c:pt>
                <c:pt idx="162">
                  <c:v>1.6500000000000001E-2</c:v>
                </c:pt>
                <c:pt idx="163">
                  <c:v>1.6500000000000001E-2</c:v>
                </c:pt>
                <c:pt idx="164">
                  <c:v>1.6500000000000001E-2</c:v>
                </c:pt>
                <c:pt idx="165">
                  <c:v>1.6500000000000001E-2</c:v>
                </c:pt>
                <c:pt idx="166">
                  <c:v>1.6500000000000001E-2</c:v>
                </c:pt>
                <c:pt idx="167">
                  <c:v>1.6500000000000001E-2</c:v>
                </c:pt>
                <c:pt idx="168">
                  <c:v>1.6500000000000001E-2</c:v>
                </c:pt>
                <c:pt idx="169">
                  <c:v>1.6500000000000001E-2</c:v>
                </c:pt>
                <c:pt idx="170">
                  <c:v>1.6500000000000001E-2</c:v>
                </c:pt>
                <c:pt idx="171">
                  <c:v>1.6500000000000001E-2</c:v>
                </c:pt>
                <c:pt idx="172">
                  <c:v>1.6500000000000001E-2</c:v>
                </c:pt>
                <c:pt idx="173">
                  <c:v>1.6500000000000001E-2</c:v>
                </c:pt>
                <c:pt idx="174">
                  <c:v>1.6500000000000001E-2</c:v>
                </c:pt>
                <c:pt idx="175">
                  <c:v>1.6500000000000001E-2</c:v>
                </c:pt>
                <c:pt idx="176">
                  <c:v>1.6500000000000001E-2</c:v>
                </c:pt>
                <c:pt idx="177">
                  <c:v>1.6500000000000001E-2</c:v>
                </c:pt>
                <c:pt idx="178">
                  <c:v>1.6500000000000001E-2</c:v>
                </c:pt>
                <c:pt idx="179">
                  <c:v>1.6500000000000001E-2</c:v>
                </c:pt>
                <c:pt idx="180">
                  <c:v>1.6500000000000001E-2</c:v>
                </c:pt>
                <c:pt idx="181">
                  <c:v>1.6500000000000001E-2</c:v>
                </c:pt>
                <c:pt idx="182">
                  <c:v>1.6500000000000001E-2</c:v>
                </c:pt>
                <c:pt idx="183">
                  <c:v>1.6500000000000001E-2</c:v>
                </c:pt>
                <c:pt idx="184">
                  <c:v>1.6500000000000001E-2</c:v>
                </c:pt>
                <c:pt idx="185">
                  <c:v>1.6500000000000001E-2</c:v>
                </c:pt>
                <c:pt idx="186">
                  <c:v>1.6500000000000001E-2</c:v>
                </c:pt>
                <c:pt idx="187">
                  <c:v>1.6500000000000001E-2</c:v>
                </c:pt>
                <c:pt idx="188">
                  <c:v>1.6500000000000001E-2</c:v>
                </c:pt>
                <c:pt idx="189">
                  <c:v>1.6500000000000001E-2</c:v>
                </c:pt>
                <c:pt idx="190">
                  <c:v>1.6500000000000001E-2</c:v>
                </c:pt>
                <c:pt idx="191">
                  <c:v>1.6500000000000001E-2</c:v>
                </c:pt>
                <c:pt idx="192">
                  <c:v>1.6500000000000001E-2</c:v>
                </c:pt>
                <c:pt idx="193">
                  <c:v>1.6500000000000001E-2</c:v>
                </c:pt>
                <c:pt idx="194">
                  <c:v>1.6500000000000001E-2</c:v>
                </c:pt>
                <c:pt idx="195">
                  <c:v>1.6500000000000001E-2</c:v>
                </c:pt>
                <c:pt idx="196">
                  <c:v>1.6500000000000001E-2</c:v>
                </c:pt>
                <c:pt idx="197">
                  <c:v>1.6500000000000001E-2</c:v>
                </c:pt>
                <c:pt idx="198">
                  <c:v>1.6500000000000001E-2</c:v>
                </c:pt>
                <c:pt idx="199">
                  <c:v>1.6500000000000001E-2</c:v>
                </c:pt>
                <c:pt idx="200">
                  <c:v>0.24</c:v>
                </c:pt>
                <c:pt idx="201">
                  <c:v>1.6500000000000001E-2</c:v>
                </c:pt>
                <c:pt idx="202">
                  <c:v>1.6500000000000001E-2</c:v>
                </c:pt>
                <c:pt idx="203">
                  <c:v>1.6500000000000001E-2</c:v>
                </c:pt>
                <c:pt idx="204">
                  <c:v>1.6500000000000001E-2</c:v>
                </c:pt>
                <c:pt idx="205" formatCode="&quot;(&quot;0.00&quot;)&quot;">
                  <c:v>0.24</c:v>
                </c:pt>
                <c:pt idx="206">
                  <c:v>0.35</c:v>
                </c:pt>
                <c:pt idx="207">
                  <c:v>1.6500000000000001E-2</c:v>
                </c:pt>
                <c:pt idx="208">
                  <c:v>1.6500000000000001E-2</c:v>
                </c:pt>
                <c:pt idx="209">
                  <c:v>1.6500000000000001E-2</c:v>
                </c:pt>
                <c:pt idx="210">
                  <c:v>1.6500000000000001E-2</c:v>
                </c:pt>
                <c:pt idx="211">
                  <c:v>0.28999999999999998</c:v>
                </c:pt>
                <c:pt idx="212">
                  <c:v>1.6500000000000001E-2</c:v>
                </c:pt>
                <c:pt idx="213">
                  <c:v>0.25</c:v>
                </c:pt>
                <c:pt idx="214">
                  <c:v>1.6500000000000001E-2</c:v>
                </c:pt>
                <c:pt idx="215">
                  <c:v>1.6500000000000001E-2</c:v>
                </c:pt>
                <c:pt idx="216">
                  <c:v>0.22</c:v>
                </c:pt>
                <c:pt idx="217">
                  <c:v>0.27</c:v>
                </c:pt>
                <c:pt idx="218">
                  <c:v>1.6500000000000001E-2</c:v>
                </c:pt>
                <c:pt idx="219">
                  <c:v>0.34</c:v>
                </c:pt>
                <c:pt idx="220">
                  <c:v>1.6500000000000001E-2</c:v>
                </c:pt>
                <c:pt idx="221">
                  <c:v>1.6500000000000001E-2</c:v>
                </c:pt>
                <c:pt idx="222">
                  <c:v>0.32</c:v>
                </c:pt>
                <c:pt idx="223">
                  <c:v>0.32</c:v>
                </c:pt>
                <c:pt idx="224">
                  <c:v>1.6500000000000001E-2</c:v>
                </c:pt>
                <c:pt idx="225">
                  <c:v>1.6500000000000001E-2</c:v>
                </c:pt>
                <c:pt idx="226">
                  <c:v>1.6500000000000001E-2</c:v>
                </c:pt>
                <c:pt idx="227">
                  <c:v>1.6500000000000001E-2</c:v>
                </c:pt>
                <c:pt idx="228">
                  <c:v>1.6500000000000001E-2</c:v>
                </c:pt>
                <c:pt idx="229">
                  <c:v>1.6500000000000001E-2</c:v>
                </c:pt>
                <c:pt idx="230">
                  <c:v>1.6500000000000001E-2</c:v>
                </c:pt>
                <c:pt idx="231">
                  <c:v>1.6500000000000001E-2</c:v>
                </c:pt>
                <c:pt idx="232">
                  <c:v>1.6500000000000001E-2</c:v>
                </c:pt>
                <c:pt idx="233">
                  <c:v>1.6500000000000001E-2</c:v>
                </c:pt>
                <c:pt idx="234">
                  <c:v>1.6500000000000001E-2</c:v>
                </c:pt>
                <c:pt idx="235">
                  <c:v>1.6500000000000001E-2</c:v>
                </c:pt>
                <c:pt idx="236">
                  <c:v>1.6500000000000001E-2</c:v>
                </c:pt>
                <c:pt idx="237">
                  <c:v>1.6500000000000001E-2</c:v>
                </c:pt>
                <c:pt idx="238">
                  <c:v>1.6500000000000001E-2</c:v>
                </c:pt>
                <c:pt idx="239">
                  <c:v>1.6500000000000001E-2</c:v>
                </c:pt>
                <c:pt idx="240">
                  <c:v>1.6500000000000001E-2</c:v>
                </c:pt>
                <c:pt idx="241">
                  <c:v>1.6500000000000001E-2</c:v>
                </c:pt>
                <c:pt idx="242">
                  <c:v>1.6500000000000001E-2</c:v>
                </c:pt>
                <c:pt idx="243">
                  <c:v>0.28999999999999998</c:v>
                </c:pt>
                <c:pt idx="244">
                  <c:v>1.6500000000000001E-2</c:v>
                </c:pt>
                <c:pt idx="245">
                  <c:v>1.6500000000000001E-2</c:v>
                </c:pt>
                <c:pt idx="246">
                  <c:v>1.6500000000000001E-2</c:v>
                </c:pt>
                <c:pt idx="247">
                  <c:v>1.6500000000000001E-2</c:v>
                </c:pt>
                <c:pt idx="248">
                  <c:v>1.6500000000000001E-2</c:v>
                </c:pt>
                <c:pt idx="249">
                  <c:v>1.6500000000000001E-2</c:v>
                </c:pt>
                <c:pt idx="250">
                  <c:v>1.6500000000000001E-2</c:v>
                </c:pt>
                <c:pt idx="251">
                  <c:v>1.6500000000000001E-2</c:v>
                </c:pt>
                <c:pt idx="252">
                  <c:v>1.6500000000000001E-2</c:v>
                </c:pt>
                <c:pt idx="253">
                  <c:v>1.6500000000000001E-2</c:v>
                </c:pt>
                <c:pt idx="254">
                  <c:v>1.6500000000000001E-2</c:v>
                </c:pt>
                <c:pt idx="255">
                  <c:v>1.6500000000000001E-2</c:v>
                </c:pt>
                <c:pt idx="256">
                  <c:v>1.6500000000000001E-2</c:v>
                </c:pt>
                <c:pt idx="257">
                  <c:v>1.6500000000000001E-2</c:v>
                </c:pt>
                <c:pt idx="258">
                  <c:v>1.6500000000000001E-2</c:v>
                </c:pt>
                <c:pt idx="259">
                  <c:v>1.6500000000000001E-2</c:v>
                </c:pt>
                <c:pt idx="260">
                  <c:v>1.6500000000000001E-2</c:v>
                </c:pt>
                <c:pt idx="261">
                  <c:v>1.6500000000000001E-2</c:v>
                </c:pt>
                <c:pt idx="262">
                  <c:v>1.6500000000000001E-2</c:v>
                </c:pt>
                <c:pt idx="263">
                  <c:v>1.6500000000000001E-2</c:v>
                </c:pt>
                <c:pt idx="264">
                  <c:v>1.6500000000000001E-2</c:v>
                </c:pt>
                <c:pt idx="265">
                  <c:v>1.6500000000000001E-2</c:v>
                </c:pt>
                <c:pt idx="266">
                  <c:v>1.6500000000000001E-2</c:v>
                </c:pt>
                <c:pt idx="267">
                  <c:v>1.6500000000000001E-2</c:v>
                </c:pt>
                <c:pt idx="269">
                  <c:v>1.6500000000000001E-2</c:v>
                </c:pt>
                <c:pt idx="270">
                  <c:v>0.32</c:v>
                </c:pt>
                <c:pt idx="271">
                  <c:v>1.6500000000000001E-2</c:v>
                </c:pt>
                <c:pt idx="272">
                  <c:v>1.6500000000000001E-2</c:v>
                </c:pt>
                <c:pt idx="273">
                  <c:v>1.6500000000000001E-2</c:v>
                </c:pt>
                <c:pt idx="274">
                  <c:v>1.6500000000000001E-2</c:v>
                </c:pt>
                <c:pt idx="275">
                  <c:v>1.6500000000000001E-2</c:v>
                </c:pt>
                <c:pt idx="276">
                  <c:v>0.19</c:v>
                </c:pt>
                <c:pt idx="277">
                  <c:v>1.6500000000000001E-2</c:v>
                </c:pt>
                <c:pt idx="278">
                  <c:v>0.41</c:v>
                </c:pt>
                <c:pt idx="279">
                  <c:v>1.6500000000000001E-2</c:v>
                </c:pt>
                <c:pt idx="280">
                  <c:v>1.6500000000000001E-2</c:v>
                </c:pt>
                <c:pt idx="281">
                  <c:v>1.6500000000000001E-2</c:v>
                </c:pt>
                <c:pt idx="282">
                  <c:v>1.6500000000000001E-2</c:v>
                </c:pt>
                <c:pt idx="283">
                  <c:v>0.34</c:v>
                </c:pt>
                <c:pt idx="284">
                  <c:v>1.6500000000000001E-2</c:v>
                </c:pt>
                <c:pt idx="285">
                  <c:v>0.21</c:v>
                </c:pt>
                <c:pt idx="286">
                  <c:v>1.6500000000000001E-2</c:v>
                </c:pt>
                <c:pt idx="287">
                  <c:v>1.6500000000000001E-2</c:v>
                </c:pt>
                <c:pt idx="288">
                  <c:v>1.6500000000000001E-2</c:v>
                </c:pt>
                <c:pt idx="289">
                  <c:v>1.6500000000000001E-2</c:v>
                </c:pt>
                <c:pt idx="290">
                  <c:v>1.6500000000000001E-2</c:v>
                </c:pt>
                <c:pt idx="291">
                  <c:v>1.6500000000000001E-2</c:v>
                </c:pt>
                <c:pt idx="292">
                  <c:v>1.6500000000000001E-2</c:v>
                </c:pt>
                <c:pt idx="293">
                  <c:v>0.26</c:v>
                </c:pt>
                <c:pt idx="294">
                  <c:v>1.6500000000000001E-2</c:v>
                </c:pt>
                <c:pt idx="295">
                  <c:v>0.28999999999999998</c:v>
                </c:pt>
                <c:pt idx="296">
                  <c:v>0.24</c:v>
                </c:pt>
                <c:pt idx="297">
                  <c:v>0.19</c:v>
                </c:pt>
                <c:pt idx="298">
                  <c:v>0.21</c:v>
                </c:pt>
                <c:pt idx="299" formatCode="&quot;(&quot;0.00&quot;)&quot;">
                  <c:v>0.22</c:v>
                </c:pt>
                <c:pt idx="300">
                  <c:v>0.21</c:v>
                </c:pt>
                <c:pt idx="301">
                  <c:v>1.6500000000000001E-2</c:v>
                </c:pt>
                <c:pt idx="302">
                  <c:v>1.6500000000000001E-2</c:v>
                </c:pt>
                <c:pt idx="303">
                  <c:v>0.25</c:v>
                </c:pt>
                <c:pt idx="304">
                  <c:v>1.6500000000000001E-2</c:v>
                </c:pt>
                <c:pt idx="305">
                  <c:v>1.6500000000000001E-2</c:v>
                </c:pt>
                <c:pt idx="306">
                  <c:v>0.46</c:v>
                </c:pt>
                <c:pt idx="307">
                  <c:v>1.6500000000000001E-2</c:v>
                </c:pt>
                <c:pt idx="308">
                  <c:v>0.41</c:v>
                </c:pt>
                <c:pt idx="309">
                  <c:v>0.19</c:v>
                </c:pt>
                <c:pt idx="310">
                  <c:v>0.27</c:v>
                </c:pt>
                <c:pt idx="311">
                  <c:v>0.23</c:v>
                </c:pt>
                <c:pt idx="312">
                  <c:v>0.21</c:v>
                </c:pt>
                <c:pt idx="313">
                  <c:v>1.6500000000000001E-2</c:v>
                </c:pt>
                <c:pt idx="314">
                  <c:v>0.34</c:v>
                </c:pt>
                <c:pt idx="315">
                  <c:v>1.6500000000000001E-2</c:v>
                </c:pt>
                <c:pt idx="316">
                  <c:v>1.6500000000000001E-2</c:v>
                </c:pt>
                <c:pt idx="317">
                  <c:v>1.6500000000000001E-2</c:v>
                </c:pt>
                <c:pt idx="318">
                  <c:v>1.6500000000000001E-2</c:v>
                </c:pt>
                <c:pt idx="319">
                  <c:v>1.6500000000000001E-2</c:v>
                </c:pt>
                <c:pt idx="320">
                  <c:v>1.6500000000000001E-2</c:v>
                </c:pt>
                <c:pt idx="321">
                  <c:v>1.6500000000000001E-2</c:v>
                </c:pt>
                <c:pt idx="322">
                  <c:v>1.6500000000000001E-2</c:v>
                </c:pt>
                <c:pt idx="323">
                  <c:v>1.6500000000000001E-2</c:v>
                </c:pt>
                <c:pt idx="324">
                  <c:v>1.6500000000000001E-2</c:v>
                </c:pt>
                <c:pt idx="325">
                  <c:v>1.6500000000000001E-2</c:v>
                </c:pt>
                <c:pt idx="326">
                  <c:v>1.6500000000000001E-2</c:v>
                </c:pt>
                <c:pt idx="327">
                  <c:v>1.6500000000000001E-2</c:v>
                </c:pt>
                <c:pt idx="328">
                  <c:v>1.6500000000000001E-2</c:v>
                </c:pt>
                <c:pt idx="329">
                  <c:v>1.6500000000000001E-2</c:v>
                </c:pt>
                <c:pt idx="330">
                  <c:v>1.6500000000000001E-2</c:v>
                </c:pt>
                <c:pt idx="331">
                  <c:v>1.6500000000000001E-2</c:v>
                </c:pt>
                <c:pt idx="332">
                  <c:v>1.6500000000000001E-2</c:v>
                </c:pt>
                <c:pt idx="333">
                  <c:v>1.6500000000000001E-2</c:v>
                </c:pt>
                <c:pt idx="334">
                  <c:v>1.6500000000000001E-2</c:v>
                </c:pt>
                <c:pt idx="335">
                  <c:v>1.6500000000000001E-2</c:v>
                </c:pt>
                <c:pt idx="336">
                  <c:v>1.6500000000000001E-2</c:v>
                </c:pt>
                <c:pt idx="337">
                  <c:v>0.22</c:v>
                </c:pt>
                <c:pt idx="338">
                  <c:v>1.6500000000000001E-2</c:v>
                </c:pt>
                <c:pt idx="339">
                  <c:v>1.6500000000000001E-2</c:v>
                </c:pt>
                <c:pt idx="340">
                  <c:v>1.6500000000000001E-2</c:v>
                </c:pt>
                <c:pt idx="341">
                  <c:v>1.6500000000000001E-2</c:v>
                </c:pt>
                <c:pt idx="342">
                  <c:v>1.6500000000000001E-2</c:v>
                </c:pt>
                <c:pt idx="343">
                  <c:v>1.6500000000000001E-2</c:v>
                </c:pt>
                <c:pt idx="344">
                  <c:v>1.6500000000000001E-2</c:v>
                </c:pt>
                <c:pt idx="345">
                  <c:v>1.6500000000000001E-2</c:v>
                </c:pt>
                <c:pt idx="346">
                  <c:v>1.6500000000000001E-2</c:v>
                </c:pt>
                <c:pt idx="347">
                  <c:v>1.6500000000000001E-2</c:v>
                </c:pt>
                <c:pt idx="348">
                  <c:v>1.6500000000000001E-2</c:v>
                </c:pt>
                <c:pt idx="349">
                  <c:v>1.6500000000000001E-2</c:v>
                </c:pt>
                <c:pt idx="350">
                  <c:v>1.6500000000000001E-2</c:v>
                </c:pt>
                <c:pt idx="351">
                  <c:v>1.6500000000000001E-2</c:v>
                </c:pt>
                <c:pt idx="357">
                  <c:v>1.6500000000000001E-2</c:v>
                </c:pt>
                <c:pt idx="358">
                  <c:v>1.6500000000000001E-2</c:v>
                </c:pt>
                <c:pt idx="359">
                  <c:v>1.6500000000000001E-2</c:v>
                </c:pt>
                <c:pt idx="365">
                  <c:v>1.6500000000000001E-2</c:v>
                </c:pt>
                <c:pt idx="366">
                  <c:v>1.6500000000000001E-2</c:v>
                </c:pt>
                <c:pt idx="367">
                  <c:v>0.8</c:v>
                </c:pt>
                <c:pt idx="368">
                  <c:v>1.6500000000000001E-2</c:v>
                </c:pt>
                <c:pt idx="369" formatCode="&quot;(&quot;0.00&quot;)&quot;">
                  <c:v>0.81</c:v>
                </c:pt>
                <c:pt idx="370">
                  <c:v>1.6500000000000001E-2</c:v>
                </c:pt>
                <c:pt idx="371">
                  <c:v>1.6500000000000001E-2</c:v>
                </c:pt>
                <c:pt idx="372">
                  <c:v>1.6500000000000001E-2</c:v>
                </c:pt>
                <c:pt idx="373">
                  <c:v>1.6500000000000001E-2</c:v>
                </c:pt>
                <c:pt idx="374">
                  <c:v>1.6500000000000001E-2</c:v>
                </c:pt>
                <c:pt idx="375">
                  <c:v>2.6</c:v>
                </c:pt>
                <c:pt idx="376">
                  <c:v>3.4</c:v>
                </c:pt>
                <c:pt idx="377">
                  <c:v>1.6500000000000001E-2</c:v>
                </c:pt>
                <c:pt idx="378">
                  <c:v>1.6500000000000001E-2</c:v>
                </c:pt>
                <c:pt idx="379">
                  <c:v>1.6500000000000001E-2</c:v>
                </c:pt>
                <c:pt idx="380">
                  <c:v>1.6500000000000001E-2</c:v>
                </c:pt>
                <c:pt idx="381">
                  <c:v>1.6500000000000001E-2</c:v>
                </c:pt>
                <c:pt idx="382">
                  <c:v>1.6500000000000001E-2</c:v>
                </c:pt>
                <c:pt idx="384">
                  <c:v>1.6500000000000001E-2</c:v>
                </c:pt>
                <c:pt idx="385">
                  <c:v>1.6500000000000001E-2</c:v>
                </c:pt>
                <c:pt idx="386">
                  <c:v>1.6500000000000001E-2</c:v>
                </c:pt>
                <c:pt idx="387">
                  <c:v>1.6500000000000001E-2</c:v>
                </c:pt>
                <c:pt idx="388">
                  <c:v>1.6500000000000001E-2</c:v>
                </c:pt>
                <c:pt idx="389">
                  <c:v>1.6500000000000001E-2</c:v>
                </c:pt>
                <c:pt idx="390">
                  <c:v>1.6500000000000001E-2</c:v>
                </c:pt>
                <c:pt idx="391">
                  <c:v>1.6500000000000001E-2</c:v>
                </c:pt>
                <c:pt idx="392">
                  <c:v>1.6500000000000001E-2</c:v>
                </c:pt>
                <c:pt idx="393">
                  <c:v>1.6500000000000001E-2</c:v>
                </c:pt>
                <c:pt idx="394">
                  <c:v>1.6500000000000001E-2</c:v>
                </c:pt>
                <c:pt idx="395">
                  <c:v>1.6500000000000001E-2</c:v>
                </c:pt>
                <c:pt idx="396">
                  <c:v>1.6500000000000001E-2</c:v>
                </c:pt>
                <c:pt idx="397">
                  <c:v>1.6500000000000001E-2</c:v>
                </c:pt>
                <c:pt idx="398">
                  <c:v>1.6500000000000001E-2</c:v>
                </c:pt>
                <c:pt idx="399">
                  <c:v>1.6500000000000001E-2</c:v>
                </c:pt>
                <c:pt idx="400">
                  <c:v>1.6500000000000001E-2</c:v>
                </c:pt>
                <c:pt idx="401">
                  <c:v>1.6500000000000001E-2</c:v>
                </c:pt>
                <c:pt idx="402">
                  <c:v>1.6500000000000001E-2</c:v>
                </c:pt>
                <c:pt idx="403">
                  <c:v>1.6500000000000001E-2</c:v>
                </c:pt>
                <c:pt idx="404">
                  <c:v>1.6500000000000001E-2</c:v>
                </c:pt>
                <c:pt idx="405">
                  <c:v>1.6500000000000001E-2</c:v>
                </c:pt>
                <c:pt idx="406">
                  <c:v>1.6500000000000001E-2</c:v>
                </c:pt>
                <c:pt idx="407">
                  <c:v>1.6500000000000001E-2</c:v>
                </c:pt>
                <c:pt idx="408">
                  <c:v>1.6500000000000001E-2</c:v>
                </c:pt>
                <c:pt idx="409">
                  <c:v>1.6500000000000001E-2</c:v>
                </c:pt>
                <c:pt idx="410">
                  <c:v>1.6500000000000001E-2</c:v>
                </c:pt>
                <c:pt idx="411">
                  <c:v>1.6500000000000001E-2</c:v>
                </c:pt>
                <c:pt idx="412">
                  <c:v>1.6500000000000001E-2</c:v>
                </c:pt>
                <c:pt idx="413">
                  <c:v>1.6500000000000001E-2</c:v>
                </c:pt>
                <c:pt idx="414">
                  <c:v>1.6500000000000001E-2</c:v>
                </c:pt>
                <c:pt idx="415">
                  <c:v>1.6500000000000001E-2</c:v>
                </c:pt>
                <c:pt idx="416">
                  <c:v>1.6500000000000001E-2</c:v>
                </c:pt>
                <c:pt idx="417">
                  <c:v>1.6500000000000001E-2</c:v>
                </c:pt>
                <c:pt idx="418">
                  <c:v>1.6500000000000001E-2</c:v>
                </c:pt>
                <c:pt idx="419">
                  <c:v>1.6500000000000001E-2</c:v>
                </c:pt>
                <c:pt idx="420">
                  <c:v>1.6500000000000001E-2</c:v>
                </c:pt>
                <c:pt idx="421">
                  <c:v>1.6500000000000001E-2</c:v>
                </c:pt>
                <c:pt idx="422">
                  <c:v>1.6500000000000001E-2</c:v>
                </c:pt>
                <c:pt idx="423">
                  <c:v>1.6500000000000001E-2</c:v>
                </c:pt>
                <c:pt idx="424">
                  <c:v>1.6500000000000001E-2</c:v>
                </c:pt>
                <c:pt idx="425">
                  <c:v>1.6500000000000001E-2</c:v>
                </c:pt>
                <c:pt idx="426">
                  <c:v>1.6500000000000001E-2</c:v>
                </c:pt>
                <c:pt idx="427">
                  <c:v>1.6500000000000001E-2</c:v>
                </c:pt>
                <c:pt idx="428">
                  <c:v>1.6500000000000001E-2</c:v>
                </c:pt>
                <c:pt idx="429">
                  <c:v>1.6500000000000001E-2</c:v>
                </c:pt>
                <c:pt idx="430">
                  <c:v>1.6500000000000001E-2</c:v>
                </c:pt>
                <c:pt idx="431">
                  <c:v>1.6500000000000001E-2</c:v>
                </c:pt>
                <c:pt idx="432">
                  <c:v>1.6500000000000001E-2</c:v>
                </c:pt>
                <c:pt idx="433">
                  <c:v>1.6500000000000001E-2</c:v>
                </c:pt>
                <c:pt idx="434">
                  <c:v>1.6500000000000001E-2</c:v>
                </c:pt>
                <c:pt idx="435">
                  <c:v>1.6500000000000001E-2</c:v>
                </c:pt>
                <c:pt idx="436">
                  <c:v>1.6500000000000001E-2</c:v>
                </c:pt>
                <c:pt idx="437">
                  <c:v>1.6500000000000001E-2</c:v>
                </c:pt>
                <c:pt idx="438">
                  <c:v>1.6500000000000001E-2</c:v>
                </c:pt>
                <c:pt idx="439">
                  <c:v>1.6500000000000001E-2</c:v>
                </c:pt>
                <c:pt idx="453">
                  <c:v>1.6500000000000001E-2</c:v>
                </c:pt>
              </c:numCache>
            </c:numRef>
          </c:val>
          <c:smooth val="0"/>
        </c:ser>
        <c:ser>
          <c:idx val="0"/>
          <c:order val="2"/>
          <c:tx>
            <c:strRef>
              <c:f>浮遊塵!$L$234</c:f>
              <c:strCache>
                <c:ptCount val="1"/>
                <c:pt idx="0">
                  <c:v>塚浜MS</c:v>
                </c:pt>
              </c:strCache>
            </c:strRef>
          </c:tx>
          <c:spPr>
            <a:ln w="12700">
              <a:noFill/>
              <a:prstDash val="solid"/>
            </a:ln>
          </c:spPr>
          <c:marker>
            <c:symbol val="square"/>
            <c:size val="5"/>
            <c:spPr>
              <a:solidFill>
                <a:srgbClr val="FFFFFF"/>
              </a:solidFill>
              <a:ln>
                <a:solidFill>
                  <a:srgbClr val="FF000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浮遊塵!$L$235:$L$722</c:f>
              <c:numCache>
                <c:formatCode>0.000</c:formatCode>
                <c:ptCount val="488"/>
                <c:pt idx="0">
                  <c:v>0.37037037037037035</c:v>
                </c:pt>
                <c:pt idx="1">
                  <c:v>0.37037037037037035</c:v>
                </c:pt>
                <c:pt idx="2">
                  <c:v>0.37037037037037035</c:v>
                </c:pt>
                <c:pt idx="3">
                  <c:v>0.18518518518518517</c:v>
                </c:pt>
                <c:pt idx="4">
                  <c:v>0.18518518518518517</c:v>
                </c:pt>
                <c:pt idx="5">
                  <c:v>0.18518518518518517</c:v>
                </c:pt>
                <c:pt idx="6">
                  <c:v>0.37037037037037035</c:v>
                </c:pt>
                <c:pt idx="7">
                  <c:v>0.37037037037037035</c:v>
                </c:pt>
                <c:pt idx="8">
                  <c:v>0.37037037037037035</c:v>
                </c:pt>
                <c:pt idx="9">
                  <c:v>0.37037037037037035</c:v>
                </c:pt>
                <c:pt idx="10">
                  <c:v>0.37037037037037035</c:v>
                </c:pt>
                <c:pt idx="11">
                  <c:v>0.37037037037037035</c:v>
                </c:pt>
                <c:pt idx="12">
                  <c:v>0.37037037037037035</c:v>
                </c:pt>
                <c:pt idx="13">
                  <c:v>0.18518518518518517</c:v>
                </c:pt>
                <c:pt idx="14">
                  <c:v>0.18518518518518517</c:v>
                </c:pt>
                <c:pt idx="15">
                  <c:v>0.37037037037037035</c:v>
                </c:pt>
                <c:pt idx="16">
                  <c:v>0.18518518518518517</c:v>
                </c:pt>
                <c:pt idx="17">
                  <c:v>0.37037037037037035</c:v>
                </c:pt>
                <c:pt idx="18">
                  <c:v>0.37037037037037035</c:v>
                </c:pt>
                <c:pt idx="19">
                  <c:v>0.37037037037037035</c:v>
                </c:pt>
                <c:pt idx="20">
                  <c:v>0.37037037037037035</c:v>
                </c:pt>
                <c:pt idx="21">
                  <c:v>0.37037037037037035</c:v>
                </c:pt>
                <c:pt idx="22">
                  <c:v>0.37037037037037035</c:v>
                </c:pt>
                <c:pt idx="23">
                  <c:v>0.37037037037037035</c:v>
                </c:pt>
                <c:pt idx="24">
                  <c:v>0.37037037037037035</c:v>
                </c:pt>
                <c:pt idx="25">
                  <c:v>0.37037037037037035</c:v>
                </c:pt>
                <c:pt idx="26">
                  <c:v>0.37037037037037035</c:v>
                </c:pt>
                <c:pt idx="27">
                  <c:v>0.37037037037037035</c:v>
                </c:pt>
                <c:pt idx="28">
                  <c:v>0.37037037037037035</c:v>
                </c:pt>
                <c:pt idx="29">
                  <c:v>0.37037037037037035</c:v>
                </c:pt>
                <c:pt idx="30">
                  <c:v>0.37037037037037035</c:v>
                </c:pt>
                <c:pt idx="31">
                  <c:v>0.37037037037037035</c:v>
                </c:pt>
                <c:pt idx="32">
                  <c:v>0.37037037037037035</c:v>
                </c:pt>
                <c:pt idx="33">
                  <c:v>0.37037037037037035</c:v>
                </c:pt>
                <c:pt idx="34">
                  <c:v>0.37037037037037035</c:v>
                </c:pt>
                <c:pt idx="35">
                  <c:v>0.18518518518518517</c:v>
                </c:pt>
                <c:pt idx="36">
                  <c:v>0.18518518518518517</c:v>
                </c:pt>
                <c:pt idx="37">
                  <c:v>0.18518518518518517</c:v>
                </c:pt>
                <c:pt idx="38">
                  <c:v>0.18518518518518517</c:v>
                </c:pt>
                <c:pt idx="39">
                  <c:v>0.37037037037037035</c:v>
                </c:pt>
                <c:pt idx="40">
                  <c:v>0.18518518518518517</c:v>
                </c:pt>
                <c:pt idx="41">
                  <c:v>0.18518518518518517</c:v>
                </c:pt>
                <c:pt idx="42">
                  <c:v>0.37037037037037035</c:v>
                </c:pt>
                <c:pt idx="43">
                  <c:v>0.37037037037037035</c:v>
                </c:pt>
                <c:pt idx="44">
                  <c:v>0.37037037037037035</c:v>
                </c:pt>
                <c:pt idx="45">
                  <c:v>0.18518518518518517</c:v>
                </c:pt>
                <c:pt idx="46">
                  <c:v>0.37037037037037035</c:v>
                </c:pt>
                <c:pt idx="47">
                  <c:v>0.37037037037037035</c:v>
                </c:pt>
                <c:pt idx="48">
                  <c:v>0.18518518518518517</c:v>
                </c:pt>
                <c:pt idx="49">
                  <c:v>0.18518518518518517</c:v>
                </c:pt>
                <c:pt idx="50">
                  <c:v>0.37037037037037035</c:v>
                </c:pt>
                <c:pt idx="51">
                  <c:v>0.37037037037037035</c:v>
                </c:pt>
                <c:pt idx="52">
                  <c:v>0.37037037037037035</c:v>
                </c:pt>
                <c:pt idx="53">
                  <c:v>0.37037037037037035</c:v>
                </c:pt>
                <c:pt idx="55">
                  <c:v>0.27407407407407408</c:v>
                </c:pt>
                <c:pt idx="56">
                  <c:v>0.28888888888888886</c:v>
                </c:pt>
                <c:pt idx="57">
                  <c:v>0.27407407407407408</c:v>
                </c:pt>
                <c:pt idx="58">
                  <c:v>0.27777777777777779</c:v>
                </c:pt>
                <c:pt idx="59">
                  <c:v>0.25185185185185183</c:v>
                </c:pt>
                <c:pt idx="60">
                  <c:v>0.28148148148148144</c:v>
                </c:pt>
                <c:pt idx="61">
                  <c:v>0.28148148148148144</c:v>
                </c:pt>
                <c:pt idx="62">
                  <c:v>0.20370370370370369</c:v>
                </c:pt>
                <c:pt idx="63">
                  <c:v>0.21851851851851853</c:v>
                </c:pt>
                <c:pt idx="64">
                  <c:v>0.21481481481481479</c:v>
                </c:pt>
                <c:pt idx="65">
                  <c:v>0.35925925925925928</c:v>
                </c:pt>
                <c:pt idx="66">
                  <c:v>0.25925925925925924</c:v>
                </c:pt>
                <c:pt idx="67">
                  <c:v>0.24444444444444444</c:v>
                </c:pt>
                <c:pt idx="68">
                  <c:v>0.25185185185185183</c:v>
                </c:pt>
                <c:pt idx="69">
                  <c:v>0.28518518518518521</c:v>
                </c:pt>
                <c:pt idx="70">
                  <c:v>0.24444444444444444</c:v>
                </c:pt>
                <c:pt idx="71">
                  <c:v>0.34074074074074073</c:v>
                </c:pt>
                <c:pt idx="72">
                  <c:v>0.3</c:v>
                </c:pt>
                <c:pt idx="73">
                  <c:v>0.31481481481481488</c:v>
                </c:pt>
                <c:pt idx="74">
                  <c:v>0.26666666666666666</c:v>
                </c:pt>
                <c:pt idx="75">
                  <c:v>0.15925925925925927</c:v>
                </c:pt>
                <c:pt idx="76">
                  <c:v>0.15925925925925927</c:v>
                </c:pt>
                <c:pt idx="77">
                  <c:v>0.15185185185185185</c:v>
                </c:pt>
                <c:pt idx="78">
                  <c:v>0.15925925925925927</c:v>
                </c:pt>
                <c:pt idx="79">
                  <c:v>0.13</c:v>
                </c:pt>
                <c:pt idx="80">
                  <c:v>0.16</c:v>
                </c:pt>
                <c:pt idx="81">
                  <c:v>0.15</c:v>
                </c:pt>
                <c:pt idx="82">
                  <c:v>0.17</c:v>
                </c:pt>
                <c:pt idx="83">
                  <c:v>0.12</c:v>
                </c:pt>
                <c:pt idx="84">
                  <c:v>0.16</c:v>
                </c:pt>
                <c:pt idx="85">
                  <c:v>0.16</c:v>
                </c:pt>
                <c:pt idx="86">
                  <c:v>0.15</c:v>
                </c:pt>
                <c:pt idx="87">
                  <c:v>0.15</c:v>
                </c:pt>
                <c:pt idx="88">
                  <c:v>0.28000000000000003</c:v>
                </c:pt>
                <c:pt idx="89">
                  <c:v>0.34</c:v>
                </c:pt>
                <c:pt idx="90">
                  <c:v>0.28000000000000003</c:v>
                </c:pt>
                <c:pt idx="91">
                  <c:v>0.18</c:v>
                </c:pt>
                <c:pt idx="92">
                  <c:v>0.16</c:v>
                </c:pt>
                <c:pt idx="93">
                  <c:v>0.16</c:v>
                </c:pt>
                <c:pt idx="94">
                  <c:v>0.2</c:v>
                </c:pt>
                <c:pt idx="95">
                  <c:v>0.15</c:v>
                </c:pt>
                <c:pt idx="96">
                  <c:v>0.15</c:v>
                </c:pt>
                <c:pt idx="97">
                  <c:v>0.17</c:v>
                </c:pt>
                <c:pt idx="98">
                  <c:v>0.2</c:v>
                </c:pt>
                <c:pt idx="99">
                  <c:v>0.16</c:v>
                </c:pt>
                <c:pt idx="100">
                  <c:v>0.16</c:v>
                </c:pt>
                <c:pt idx="101">
                  <c:v>0.19</c:v>
                </c:pt>
                <c:pt idx="102">
                  <c:v>0.17</c:v>
                </c:pt>
                <c:pt idx="103">
                  <c:v>0.14000000000000001</c:v>
                </c:pt>
                <c:pt idx="104">
                  <c:v>0.17</c:v>
                </c:pt>
                <c:pt idx="105">
                  <c:v>0.16</c:v>
                </c:pt>
                <c:pt idx="106">
                  <c:v>0.14000000000000001</c:v>
                </c:pt>
                <c:pt idx="107">
                  <c:v>0.18</c:v>
                </c:pt>
                <c:pt idx="108">
                  <c:v>0.16</c:v>
                </c:pt>
                <c:pt idx="109">
                  <c:v>0.12</c:v>
                </c:pt>
                <c:pt idx="110">
                  <c:v>0.19</c:v>
                </c:pt>
                <c:pt idx="111">
                  <c:v>0.17</c:v>
                </c:pt>
                <c:pt idx="112">
                  <c:v>0.17</c:v>
                </c:pt>
                <c:pt idx="113">
                  <c:v>0.19</c:v>
                </c:pt>
                <c:pt idx="114">
                  <c:v>0.32</c:v>
                </c:pt>
                <c:pt idx="115">
                  <c:v>0.2</c:v>
                </c:pt>
                <c:pt idx="116">
                  <c:v>0.14000000000000001</c:v>
                </c:pt>
                <c:pt idx="117">
                  <c:v>0.14000000000000001</c:v>
                </c:pt>
                <c:pt idx="118">
                  <c:v>0.12</c:v>
                </c:pt>
                <c:pt idx="119">
                  <c:v>0.26</c:v>
                </c:pt>
                <c:pt idx="120">
                  <c:v>0.23</c:v>
                </c:pt>
                <c:pt idx="121">
                  <c:v>0.2</c:v>
                </c:pt>
                <c:pt idx="122">
                  <c:v>0.22</c:v>
                </c:pt>
                <c:pt idx="123">
                  <c:v>0.25</c:v>
                </c:pt>
                <c:pt idx="124">
                  <c:v>0.14000000000000001</c:v>
                </c:pt>
                <c:pt idx="125">
                  <c:v>0.25</c:v>
                </c:pt>
                <c:pt idx="126">
                  <c:v>0.22</c:v>
                </c:pt>
                <c:pt idx="127">
                  <c:v>0.18</c:v>
                </c:pt>
                <c:pt idx="128">
                  <c:v>0.24</c:v>
                </c:pt>
                <c:pt idx="129">
                  <c:v>0.25</c:v>
                </c:pt>
                <c:pt idx="130">
                  <c:v>0.24</c:v>
                </c:pt>
                <c:pt idx="131">
                  <c:v>0.25</c:v>
                </c:pt>
                <c:pt idx="132">
                  <c:v>0.25</c:v>
                </c:pt>
                <c:pt idx="133">
                  <c:v>0.28000000000000003</c:v>
                </c:pt>
                <c:pt idx="134">
                  <c:v>0.14000000000000001</c:v>
                </c:pt>
                <c:pt idx="135">
                  <c:v>0.18</c:v>
                </c:pt>
                <c:pt idx="136">
                  <c:v>0.12</c:v>
                </c:pt>
                <c:pt idx="137">
                  <c:v>0.14000000000000001</c:v>
                </c:pt>
                <c:pt idx="138">
                  <c:v>0.16</c:v>
                </c:pt>
                <c:pt idx="139">
                  <c:v>0.14000000000000001</c:v>
                </c:pt>
                <c:pt idx="140">
                  <c:v>0.16</c:v>
                </c:pt>
                <c:pt idx="141">
                  <c:v>0.18</c:v>
                </c:pt>
                <c:pt idx="142">
                  <c:v>0.16</c:v>
                </c:pt>
                <c:pt idx="143">
                  <c:v>0.17</c:v>
                </c:pt>
                <c:pt idx="144">
                  <c:v>0.31</c:v>
                </c:pt>
                <c:pt idx="145">
                  <c:v>0.27</c:v>
                </c:pt>
                <c:pt idx="146">
                  <c:v>0.16</c:v>
                </c:pt>
                <c:pt idx="147">
                  <c:v>0.19</c:v>
                </c:pt>
                <c:pt idx="148">
                  <c:v>0.17</c:v>
                </c:pt>
                <c:pt idx="149">
                  <c:v>0.18</c:v>
                </c:pt>
                <c:pt idx="150">
                  <c:v>0.17</c:v>
                </c:pt>
                <c:pt idx="151">
                  <c:v>0.21</c:v>
                </c:pt>
                <c:pt idx="152">
                  <c:v>0.17</c:v>
                </c:pt>
                <c:pt idx="153">
                  <c:v>0.2</c:v>
                </c:pt>
                <c:pt idx="154">
                  <c:v>0.17</c:v>
                </c:pt>
                <c:pt idx="155">
                  <c:v>0.22</c:v>
                </c:pt>
                <c:pt idx="156">
                  <c:v>0.17</c:v>
                </c:pt>
                <c:pt idx="157">
                  <c:v>0.17</c:v>
                </c:pt>
                <c:pt idx="158">
                  <c:v>0.18</c:v>
                </c:pt>
                <c:pt idx="159">
                  <c:v>0.17</c:v>
                </c:pt>
                <c:pt idx="160">
                  <c:v>0.17</c:v>
                </c:pt>
                <c:pt idx="161">
                  <c:v>0.13</c:v>
                </c:pt>
                <c:pt idx="162">
                  <c:v>0.12</c:v>
                </c:pt>
                <c:pt idx="163">
                  <c:v>7.0000000000000007E-2</c:v>
                </c:pt>
                <c:pt idx="164">
                  <c:v>0.14000000000000001</c:v>
                </c:pt>
                <c:pt idx="165">
                  <c:v>0.23</c:v>
                </c:pt>
                <c:pt idx="166">
                  <c:v>0.23</c:v>
                </c:pt>
                <c:pt idx="167">
                  <c:v>0.22</c:v>
                </c:pt>
                <c:pt idx="168">
                  <c:v>0.22</c:v>
                </c:pt>
                <c:pt idx="169">
                  <c:v>1.6500000000000001E-2</c:v>
                </c:pt>
                <c:pt idx="170">
                  <c:v>1.6500000000000001E-2</c:v>
                </c:pt>
                <c:pt idx="171">
                  <c:v>1.6500000000000001E-2</c:v>
                </c:pt>
                <c:pt idx="172">
                  <c:v>1.6500000000000001E-2</c:v>
                </c:pt>
                <c:pt idx="173">
                  <c:v>1.6500000000000001E-2</c:v>
                </c:pt>
                <c:pt idx="174">
                  <c:v>1.6500000000000001E-2</c:v>
                </c:pt>
                <c:pt idx="175">
                  <c:v>1.6500000000000001E-2</c:v>
                </c:pt>
                <c:pt idx="176">
                  <c:v>1.6500000000000001E-2</c:v>
                </c:pt>
                <c:pt idx="177">
                  <c:v>1.6500000000000001E-2</c:v>
                </c:pt>
                <c:pt idx="178">
                  <c:v>1.6500000000000001E-2</c:v>
                </c:pt>
                <c:pt idx="179">
                  <c:v>1.6500000000000001E-2</c:v>
                </c:pt>
                <c:pt idx="180">
                  <c:v>1.6500000000000001E-2</c:v>
                </c:pt>
                <c:pt idx="181">
                  <c:v>1.6500000000000001E-2</c:v>
                </c:pt>
                <c:pt idx="182">
                  <c:v>1.6500000000000001E-2</c:v>
                </c:pt>
                <c:pt idx="183">
                  <c:v>1.6500000000000001E-2</c:v>
                </c:pt>
                <c:pt idx="184">
                  <c:v>1.6500000000000001E-2</c:v>
                </c:pt>
                <c:pt idx="185">
                  <c:v>1.6500000000000001E-2</c:v>
                </c:pt>
                <c:pt idx="186">
                  <c:v>1.6500000000000001E-2</c:v>
                </c:pt>
                <c:pt idx="187">
                  <c:v>1.6500000000000001E-2</c:v>
                </c:pt>
                <c:pt idx="188">
                  <c:v>1.6500000000000001E-2</c:v>
                </c:pt>
                <c:pt idx="189">
                  <c:v>1.6500000000000001E-2</c:v>
                </c:pt>
                <c:pt idx="190">
                  <c:v>1.6500000000000001E-2</c:v>
                </c:pt>
                <c:pt idx="191">
                  <c:v>1.6500000000000001E-2</c:v>
                </c:pt>
                <c:pt idx="192">
                  <c:v>1.6500000000000001E-2</c:v>
                </c:pt>
                <c:pt idx="193">
                  <c:v>1.6500000000000001E-2</c:v>
                </c:pt>
                <c:pt idx="194">
                  <c:v>1.6500000000000001E-2</c:v>
                </c:pt>
                <c:pt idx="195">
                  <c:v>1.6500000000000001E-2</c:v>
                </c:pt>
                <c:pt idx="196">
                  <c:v>1.6500000000000001E-2</c:v>
                </c:pt>
                <c:pt idx="197">
                  <c:v>1.6500000000000001E-2</c:v>
                </c:pt>
                <c:pt idx="198">
                  <c:v>1.6500000000000001E-2</c:v>
                </c:pt>
                <c:pt idx="199">
                  <c:v>1.6500000000000001E-2</c:v>
                </c:pt>
                <c:pt idx="200">
                  <c:v>1.6500000000000001E-2</c:v>
                </c:pt>
                <c:pt idx="201">
                  <c:v>1.6500000000000001E-2</c:v>
                </c:pt>
                <c:pt idx="202">
                  <c:v>1.6500000000000001E-2</c:v>
                </c:pt>
                <c:pt idx="203">
                  <c:v>1.6500000000000001E-2</c:v>
                </c:pt>
                <c:pt idx="204">
                  <c:v>1.6500000000000001E-2</c:v>
                </c:pt>
                <c:pt idx="205">
                  <c:v>1.6500000000000001E-2</c:v>
                </c:pt>
                <c:pt idx="206">
                  <c:v>1.6500000000000001E-2</c:v>
                </c:pt>
                <c:pt idx="207">
                  <c:v>1.6500000000000001E-2</c:v>
                </c:pt>
                <c:pt idx="208">
                  <c:v>1.6500000000000001E-2</c:v>
                </c:pt>
                <c:pt idx="210">
                  <c:v>1.6500000000000001E-2</c:v>
                </c:pt>
                <c:pt idx="211">
                  <c:v>1.6500000000000001E-2</c:v>
                </c:pt>
                <c:pt idx="212">
                  <c:v>1.6500000000000001E-2</c:v>
                </c:pt>
                <c:pt idx="213">
                  <c:v>1.6500000000000001E-2</c:v>
                </c:pt>
                <c:pt idx="214">
                  <c:v>1.6500000000000001E-2</c:v>
                </c:pt>
                <c:pt idx="215">
                  <c:v>1.6500000000000001E-2</c:v>
                </c:pt>
                <c:pt idx="216">
                  <c:v>1.6500000000000001E-2</c:v>
                </c:pt>
                <c:pt idx="217">
                  <c:v>1.6500000000000001E-2</c:v>
                </c:pt>
                <c:pt idx="218">
                  <c:v>1.6500000000000001E-2</c:v>
                </c:pt>
                <c:pt idx="219">
                  <c:v>1.6500000000000001E-2</c:v>
                </c:pt>
                <c:pt idx="220">
                  <c:v>1.6500000000000001E-2</c:v>
                </c:pt>
                <c:pt idx="221">
                  <c:v>1.6500000000000001E-2</c:v>
                </c:pt>
                <c:pt idx="222">
                  <c:v>1.6500000000000001E-2</c:v>
                </c:pt>
                <c:pt idx="223">
                  <c:v>1.6500000000000001E-2</c:v>
                </c:pt>
                <c:pt idx="224">
                  <c:v>1.6500000000000001E-2</c:v>
                </c:pt>
                <c:pt idx="225">
                  <c:v>1.6500000000000001E-2</c:v>
                </c:pt>
                <c:pt idx="226">
                  <c:v>1.6500000000000001E-2</c:v>
                </c:pt>
                <c:pt idx="227">
                  <c:v>1.6500000000000001E-2</c:v>
                </c:pt>
                <c:pt idx="228">
                  <c:v>1.6500000000000001E-2</c:v>
                </c:pt>
                <c:pt idx="229">
                  <c:v>1.6500000000000001E-2</c:v>
                </c:pt>
                <c:pt idx="230">
                  <c:v>1.6500000000000001E-2</c:v>
                </c:pt>
                <c:pt idx="231">
                  <c:v>1.6500000000000001E-2</c:v>
                </c:pt>
                <c:pt idx="232">
                  <c:v>1.6500000000000001E-2</c:v>
                </c:pt>
                <c:pt idx="233">
                  <c:v>1.6500000000000001E-2</c:v>
                </c:pt>
                <c:pt idx="234">
                  <c:v>1.6500000000000001E-2</c:v>
                </c:pt>
                <c:pt idx="235">
                  <c:v>1.6500000000000001E-2</c:v>
                </c:pt>
                <c:pt idx="236">
                  <c:v>1.6500000000000001E-2</c:v>
                </c:pt>
                <c:pt idx="237">
                  <c:v>1.6500000000000001E-2</c:v>
                </c:pt>
                <c:pt idx="238">
                  <c:v>1.6500000000000001E-2</c:v>
                </c:pt>
                <c:pt idx="239">
                  <c:v>1.6500000000000001E-2</c:v>
                </c:pt>
                <c:pt idx="240">
                  <c:v>1.6500000000000001E-2</c:v>
                </c:pt>
                <c:pt idx="241">
                  <c:v>1.6500000000000001E-2</c:v>
                </c:pt>
                <c:pt idx="242">
                  <c:v>1.6500000000000001E-2</c:v>
                </c:pt>
                <c:pt idx="243">
                  <c:v>1.6500000000000001E-2</c:v>
                </c:pt>
                <c:pt idx="244">
                  <c:v>1.6500000000000001E-2</c:v>
                </c:pt>
                <c:pt idx="245">
                  <c:v>1.6500000000000001E-2</c:v>
                </c:pt>
                <c:pt idx="246">
                  <c:v>1.6500000000000001E-2</c:v>
                </c:pt>
                <c:pt idx="247">
                  <c:v>1.6500000000000001E-2</c:v>
                </c:pt>
                <c:pt idx="248">
                  <c:v>1.6500000000000001E-2</c:v>
                </c:pt>
                <c:pt idx="249">
                  <c:v>1.6500000000000001E-2</c:v>
                </c:pt>
                <c:pt idx="250">
                  <c:v>1.6500000000000001E-2</c:v>
                </c:pt>
                <c:pt idx="251">
                  <c:v>1.6500000000000001E-2</c:v>
                </c:pt>
                <c:pt idx="252">
                  <c:v>1.6500000000000001E-2</c:v>
                </c:pt>
                <c:pt idx="253">
                  <c:v>1.6500000000000001E-2</c:v>
                </c:pt>
                <c:pt idx="254">
                  <c:v>1.6500000000000001E-2</c:v>
                </c:pt>
                <c:pt idx="255">
                  <c:v>1.6500000000000001E-2</c:v>
                </c:pt>
                <c:pt idx="256">
                  <c:v>1.6500000000000001E-2</c:v>
                </c:pt>
                <c:pt idx="257">
                  <c:v>1.6500000000000001E-2</c:v>
                </c:pt>
                <c:pt idx="258">
                  <c:v>1.6500000000000001E-2</c:v>
                </c:pt>
                <c:pt idx="259">
                  <c:v>1.6500000000000001E-2</c:v>
                </c:pt>
                <c:pt idx="260">
                  <c:v>1.6500000000000001E-2</c:v>
                </c:pt>
                <c:pt idx="261">
                  <c:v>1.6500000000000001E-2</c:v>
                </c:pt>
                <c:pt idx="262">
                  <c:v>1.6500000000000001E-2</c:v>
                </c:pt>
                <c:pt idx="263">
                  <c:v>1.6500000000000001E-2</c:v>
                </c:pt>
                <c:pt idx="264">
                  <c:v>1.6500000000000001E-2</c:v>
                </c:pt>
                <c:pt idx="265">
                  <c:v>1.6500000000000001E-2</c:v>
                </c:pt>
                <c:pt idx="266">
                  <c:v>1.6500000000000001E-2</c:v>
                </c:pt>
                <c:pt idx="267">
                  <c:v>1.6500000000000001E-2</c:v>
                </c:pt>
                <c:pt idx="268">
                  <c:v>1.6500000000000001E-2</c:v>
                </c:pt>
                <c:pt idx="269">
                  <c:v>1.6500000000000001E-2</c:v>
                </c:pt>
                <c:pt idx="270">
                  <c:v>1.6500000000000001E-2</c:v>
                </c:pt>
                <c:pt idx="271">
                  <c:v>1.6500000000000001E-2</c:v>
                </c:pt>
                <c:pt idx="272">
                  <c:v>1.6500000000000001E-2</c:v>
                </c:pt>
                <c:pt idx="273">
                  <c:v>1.6500000000000001E-2</c:v>
                </c:pt>
                <c:pt idx="274">
                  <c:v>1.6500000000000001E-2</c:v>
                </c:pt>
                <c:pt idx="275">
                  <c:v>1.6500000000000001E-2</c:v>
                </c:pt>
                <c:pt idx="276">
                  <c:v>1.6500000000000001E-2</c:v>
                </c:pt>
                <c:pt idx="277">
                  <c:v>1.6500000000000001E-2</c:v>
                </c:pt>
                <c:pt idx="278">
                  <c:v>1.6500000000000001E-2</c:v>
                </c:pt>
                <c:pt idx="279">
                  <c:v>1.6500000000000001E-2</c:v>
                </c:pt>
                <c:pt idx="280">
                  <c:v>1.6500000000000001E-2</c:v>
                </c:pt>
                <c:pt idx="281">
                  <c:v>1.6500000000000001E-2</c:v>
                </c:pt>
                <c:pt idx="282">
                  <c:v>1.6500000000000001E-2</c:v>
                </c:pt>
                <c:pt idx="283">
                  <c:v>1.6500000000000001E-2</c:v>
                </c:pt>
                <c:pt idx="284">
                  <c:v>1.6500000000000001E-2</c:v>
                </c:pt>
                <c:pt idx="285">
                  <c:v>1.6500000000000001E-2</c:v>
                </c:pt>
                <c:pt idx="286">
                  <c:v>1.6500000000000001E-2</c:v>
                </c:pt>
                <c:pt idx="287">
                  <c:v>1.6500000000000001E-2</c:v>
                </c:pt>
                <c:pt idx="288">
                  <c:v>1.6500000000000001E-2</c:v>
                </c:pt>
                <c:pt idx="289">
                  <c:v>1.6500000000000001E-2</c:v>
                </c:pt>
                <c:pt idx="290">
                  <c:v>1.6500000000000001E-2</c:v>
                </c:pt>
                <c:pt idx="291">
                  <c:v>1.6500000000000001E-2</c:v>
                </c:pt>
                <c:pt idx="292">
                  <c:v>1.6500000000000001E-2</c:v>
                </c:pt>
                <c:pt idx="293">
                  <c:v>1.6500000000000001E-2</c:v>
                </c:pt>
                <c:pt idx="294">
                  <c:v>1.6500000000000001E-2</c:v>
                </c:pt>
                <c:pt idx="295">
                  <c:v>1.6500000000000001E-2</c:v>
                </c:pt>
                <c:pt idx="296">
                  <c:v>1.6500000000000001E-2</c:v>
                </c:pt>
                <c:pt idx="297">
                  <c:v>1.6500000000000001E-2</c:v>
                </c:pt>
                <c:pt idx="298">
                  <c:v>1.6500000000000001E-2</c:v>
                </c:pt>
                <c:pt idx="299">
                  <c:v>1.6500000000000001E-2</c:v>
                </c:pt>
                <c:pt idx="300">
                  <c:v>1.6500000000000001E-2</c:v>
                </c:pt>
                <c:pt idx="301">
                  <c:v>1.6500000000000001E-2</c:v>
                </c:pt>
                <c:pt idx="302">
                  <c:v>1.6500000000000001E-2</c:v>
                </c:pt>
                <c:pt idx="303">
                  <c:v>1.6500000000000001E-2</c:v>
                </c:pt>
                <c:pt idx="304">
                  <c:v>1.6500000000000001E-2</c:v>
                </c:pt>
                <c:pt idx="305">
                  <c:v>1.6500000000000001E-2</c:v>
                </c:pt>
                <c:pt idx="306">
                  <c:v>1.6500000000000001E-2</c:v>
                </c:pt>
                <c:pt idx="307">
                  <c:v>1.6500000000000001E-2</c:v>
                </c:pt>
                <c:pt idx="308">
                  <c:v>1.6500000000000001E-2</c:v>
                </c:pt>
                <c:pt idx="309">
                  <c:v>1.6500000000000001E-2</c:v>
                </c:pt>
                <c:pt idx="310">
                  <c:v>1.6500000000000001E-2</c:v>
                </c:pt>
                <c:pt idx="311">
                  <c:v>1.6500000000000001E-2</c:v>
                </c:pt>
                <c:pt idx="312">
                  <c:v>1.6500000000000001E-2</c:v>
                </c:pt>
                <c:pt idx="313">
                  <c:v>1.6500000000000001E-2</c:v>
                </c:pt>
                <c:pt idx="314">
                  <c:v>1.6500000000000001E-2</c:v>
                </c:pt>
                <c:pt idx="315">
                  <c:v>1.6500000000000001E-2</c:v>
                </c:pt>
                <c:pt idx="316">
                  <c:v>1.6500000000000001E-2</c:v>
                </c:pt>
                <c:pt idx="317">
                  <c:v>1.6500000000000001E-2</c:v>
                </c:pt>
                <c:pt idx="318">
                  <c:v>1.6500000000000001E-2</c:v>
                </c:pt>
                <c:pt idx="319">
                  <c:v>1.6500000000000001E-2</c:v>
                </c:pt>
                <c:pt idx="320">
                  <c:v>1.6500000000000001E-2</c:v>
                </c:pt>
                <c:pt idx="321">
                  <c:v>1.6500000000000001E-2</c:v>
                </c:pt>
                <c:pt idx="322">
                  <c:v>1.6500000000000001E-2</c:v>
                </c:pt>
                <c:pt idx="323">
                  <c:v>1.6500000000000001E-2</c:v>
                </c:pt>
                <c:pt idx="324">
                  <c:v>1.6500000000000001E-2</c:v>
                </c:pt>
                <c:pt idx="325">
                  <c:v>1.6500000000000001E-2</c:v>
                </c:pt>
                <c:pt idx="326">
                  <c:v>1.6500000000000001E-2</c:v>
                </c:pt>
                <c:pt idx="327">
                  <c:v>1.6500000000000001E-2</c:v>
                </c:pt>
                <c:pt idx="328">
                  <c:v>1.6500000000000001E-2</c:v>
                </c:pt>
                <c:pt idx="329">
                  <c:v>1.6500000000000001E-2</c:v>
                </c:pt>
                <c:pt idx="330">
                  <c:v>1.6500000000000001E-2</c:v>
                </c:pt>
                <c:pt idx="331">
                  <c:v>1.6500000000000001E-2</c:v>
                </c:pt>
                <c:pt idx="332">
                  <c:v>1.6500000000000001E-2</c:v>
                </c:pt>
                <c:pt idx="333">
                  <c:v>1.6500000000000001E-2</c:v>
                </c:pt>
                <c:pt idx="334">
                  <c:v>1.6500000000000001E-2</c:v>
                </c:pt>
                <c:pt idx="335">
                  <c:v>1.6500000000000001E-2</c:v>
                </c:pt>
                <c:pt idx="336">
                  <c:v>1.6500000000000001E-2</c:v>
                </c:pt>
                <c:pt idx="337">
                  <c:v>1.6500000000000001E-2</c:v>
                </c:pt>
                <c:pt idx="338">
                  <c:v>1.6500000000000001E-2</c:v>
                </c:pt>
                <c:pt idx="339">
                  <c:v>1.6500000000000001E-2</c:v>
                </c:pt>
                <c:pt idx="340">
                  <c:v>1.6500000000000001E-2</c:v>
                </c:pt>
                <c:pt idx="341">
                  <c:v>1.6500000000000001E-2</c:v>
                </c:pt>
                <c:pt idx="342">
                  <c:v>1.6500000000000001E-2</c:v>
                </c:pt>
                <c:pt idx="343">
                  <c:v>1.6500000000000001E-2</c:v>
                </c:pt>
                <c:pt idx="344">
                  <c:v>1.6500000000000001E-2</c:v>
                </c:pt>
                <c:pt idx="345">
                  <c:v>1.6500000000000001E-2</c:v>
                </c:pt>
                <c:pt idx="346">
                  <c:v>1.6500000000000001E-2</c:v>
                </c:pt>
                <c:pt idx="347">
                  <c:v>1.6500000000000001E-2</c:v>
                </c:pt>
                <c:pt idx="348">
                  <c:v>1.6500000000000001E-2</c:v>
                </c:pt>
                <c:pt idx="349">
                  <c:v>1.6500000000000001E-2</c:v>
                </c:pt>
                <c:pt idx="350">
                  <c:v>1.6500000000000001E-2</c:v>
                </c:pt>
                <c:pt idx="351">
                  <c:v>1.6500000000000001E-2</c:v>
                </c:pt>
                <c:pt idx="352">
                  <c:v>1.6500000000000001E-2</c:v>
                </c:pt>
                <c:pt idx="353">
                  <c:v>1.6500000000000001E-2</c:v>
                </c:pt>
                <c:pt idx="355">
                  <c:v>1.6500000000000001E-2</c:v>
                </c:pt>
                <c:pt idx="357">
                  <c:v>1.6500000000000001E-2</c:v>
                </c:pt>
                <c:pt idx="358">
                  <c:v>1.6500000000000001E-2</c:v>
                </c:pt>
                <c:pt idx="359">
                  <c:v>1.6500000000000001E-2</c:v>
                </c:pt>
                <c:pt idx="360">
                  <c:v>1.6500000000000001E-2</c:v>
                </c:pt>
                <c:pt idx="365">
                  <c:v>1.6500000000000001E-2</c:v>
                </c:pt>
                <c:pt idx="366">
                  <c:v>1.6500000000000001E-2</c:v>
                </c:pt>
                <c:pt idx="367">
                  <c:v>1.6500000000000001E-2</c:v>
                </c:pt>
                <c:pt idx="368">
                  <c:v>1.6500000000000001E-2</c:v>
                </c:pt>
                <c:pt idx="369">
                  <c:v>1.6500000000000001E-2</c:v>
                </c:pt>
                <c:pt idx="370" formatCode="&quot;(&quot;0.000&quot;)&quot;">
                  <c:v>5.8000000000000003E-2</c:v>
                </c:pt>
                <c:pt idx="371">
                  <c:v>1.6500000000000001E-2</c:v>
                </c:pt>
                <c:pt idx="372">
                  <c:v>1.6500000000000001E-2</c:v>
                </c:pt>
                <c:pt idx="373">
                  <c:v>1.6500000000000001E-2</c:v>
                </c:pt>
                <c:pt idx="374">
                  <c:v>1.6500000000000001E-2</c:v>
                </c:pt>
                <c:pt idx="375">
                  <c:v>1.6500000000000001E-2</c:v>
                </c:pt>
                <c:pt idx="376">
                  <c:v>1.6500000000000001E-2</c:v>
                </c:pt>
                <c:pt idx="377">
                  <c:v>1.6500000000000001E-2</c:v>
                </c:pt>
                <c:pt idx="378">
                  <c:v>1.6500000000000001E-2</c:v>
                </c:pt>
                <c:pt idx="379">
                  <c:v>1.6500000000000001E-2</c:v>
                </c:pt>
                <c:pt idx="380">
                  <c:v>1.6500000000000001E-2</c:v>
                </c:pt>
                <c:pt idx="381">
                  <c:v>1.6500000000000001E-2</c:v>
                </c:pt>
                <c:pt idx="382">
                  <c:v>1.6500000000000001E-2</c:v>
                </c:pt>
                <c:pt idx="383">
                  <c:v>1.6500000000000001E-2</c:v>
                </c:pt>
                <c:pt idx="384">
                  <c:v>1.6500000000000001E-2</c:v>
                </c:pt>
                <c:pt idx="385">
                  <c:v>1.6500000000000001E-2</c:v>
                </c:pt>
                <c:pt idx="386">
                  <c:v>1.6500000000000001E-2</c:v>
                </c:pt>
                <c:pt idx="387">
                  <c:v>1.6500000000000001E-2</c:v>
                </c:pt>
                <c:pt idx="388">
                  <c:v>1.6500000000000001E-2</c:v>
                </c:pt>
                <c:pt idx="389">
                  <c:v>1.6500000000000001E-2</c:v>
                </c:pt>
                <c:pt idx="390">
                  <c:v>1.6500000000000001E-2</c:v>
                </c:pt>
                <c:pt idx="391">
                  <c:v>1.6500000000000001E-2</c:v>
                </c:pt>
                <c:pt idx="392">
                  <c:v>1.6500000000000001E-2</c:v>
                </c:pt>
                <c:pt idx="393">
                  <c:v>1.6500000000000001E-2</c:v>
                </c:pt>
                <c:pt idx="394">
                  <c:v>1.6500000000000001E-2</c:v>
                </c:pt>
                <c:pt idx="395">
                  <c:v>1.6500000000000001E-2</c:v>
                </c:pt>
                <c:pt idx="396">
                  <c:v>1.6500000000000001E-2</c:v>
                </c:pt>
                <c:pt idx="397">
                  <c:v>1.6500000000000001E-2</c:v>
                </c:pt>
                <c:pt idx="398">
                  <c:v>1.6500000000000001E-2</c:v>
                </c:pt>
                <c:pt idx="399">
                  <c:v>1.6500000000000001E-2</c:v>
                </c:pt>
                <c:pt idx="400">
                  <c:v>1.6500000000000001E-2</c:v>
                </c:pt>
                <c:pt idx="401">
                  <c:v>1.6500000000000001E-2</c:v>
                </c:pt>
                <c:pt idx="402">
                  <c:v>1.6500000000000001E-2</c:v>
                </c:pt>
                <c:pt idx="403">
                  <c:v>1.6500000000000001E-2</c:v>
                </c:pt>
                <c:pt idx="404">
                  <c:v>1.6500000000000001E-2</c:v>
                </c:pt>
                <c:pt idx="405">
                  <c:v>1.6500000000000001E-2</c:v>
                </c:pt>
                <c:pt idx="406">
                  <c:v>1.6500000000000001E-2</c:v>
                </c:pt>
                <c:pt idx="407">
                  <c:v>1.6500000000000001E-2</c:v>
                </c:pt>
                <c:pt idx="408">
                  <c:v>1.6500000000000001E-2</c:v>
                </c:pt>
                <c:pt idx="409">
                  <c:v>1.6500000000000001E-2</c:v>
                </c:pt>
                <c:pt idx="410">
                  <c:v>1.6500000000000001E-2</c:v>
                </c:pt>
                <c:pt idx="411">
                  <c:v>1.6500000000000001E-2</c:v>
                </c:pt>
                <c:pt idx="412">
                  <c:v>1.6500000000000001E-2</c:v>
                </c:pt>
                <c:pt idx="413">
                  <c:v>1.6500000000000001E-2</c:v>
                </c:pt>
                <c:pt idx="414">
                  <c:v>1.6500000000000001E-2</c:v>
                </c:pt>
                <c:pt idx="415">
                  <c:v>1.6500000000000001E-2</c:v>
                </c:pt>
                <c:pt idx="416">
                  <c:v>1.6500000000000001E-2</c:v>
                </c:pt>
                <c:pt idx="417">
                  <c:v>1.6500000000000001E-2</c:v>
                </c:pt>
                <c:pt idx="418">
                  <c:v>1.6500000000000001E-2</c:v>
                </c:pt>
                <c:pt idx="419">
                  <c:v>1.6500000000000001E-2</c:v>
                </c:pt>
                <c:pt idx="420">
                  <c:v>1.6500000000000001E-2</c:v>
                </c:pt>
                <c:pt idx="421">
                  <c:v>1.6500000000000001E-2</c:v>
                </c:pt>
                <c:pt idx="422">
                  <c:v>1.6500000000000001E-2</c:v>
                </c:pt>
                <c:pt idx="423">
                  <c:v>1.6500000000000001E-2</c:v>
                </c:pt>
                <c:pt idx="424">
                  <c:v>1.6500000000000001E-2</c:v>
                </c:pt>
                <c:pt idx="425">
                  <c:v>1.6500000000000001E-2</c:v>
                </c:pt>
                <c:pt idx="426">
                  <c:v>1.6500000000000001E-2</c:v>
                </c:pt>
                <c:pt idx="427">
                  <c:v>1.6500000000000001E-2</c:v>
                </c:pt>
                <c:pt idx="428">
                  <c:v>1.6500000000000001E-2</c:v>
                </c:pt>
                <c:pt idx="429">
                  <c:v>1.6500000000000001E-2</c:v>
                </c:pt>
                <c:pt idx="430">
                  <c:v>1.6500000000000001E-2</c:v>
                </c:pt>
                <c:pt idx="431">
                  <c:v>1.6500000000000001E-2</c:v>
                </c:pt>
                <c:pt idx="432">
                  <c:v>1.6500000000000001E-2</c:v>
                </c:pt>
                <c:pt idx="433">
                  <c:v>1.6500000000000001E-2</c:v>
                </c:pt>
                <c:pt idx="434">
                  <c:v>1.6500000000000001E-2</c:v>
                </c:pt>
                <c:pt idx="435">
                  <c:v>1.6500000000000001E-2</c:v>
                </c:pt>
                <c:pt idx="436">
                  <c:v>1.6500000000000001E-2</c:v>
                </c:pt>
                <c:pt idx="437">
                  <c:v>1.6500000000000001E-2</c:v>
                </c:pt>
                <c:pt idx="438">
                  <c:v>1.6500000000000001E-2</c:v>
                </c:pt>
                <c:pt idx="439">
                  <c:v>1.6500000000000001E-2</c:v>
                </c:pt>
                <c:pt idx="453">
                  <c:v>1.6500000000000001E-2</c:v>
                </c:pt>
              </c:numCache>
            </c:numRef>
          </c:val>
          <c:smooth val="0"/>
        </c:ser>
        <c:ser>
          <c:idx val="3"/>
          <c:order val="3"/>
          <c:tx>
            <c:strRef>
              <c:f>浮遊塵!$M$234</c:f>
              <c:strCache>
                <c:ptCount val="1"/>
                <c:pt idx="0">
                  <c:v>前網MS</c:v>
                </c:pt>
              </c:strCache>
            </c:strRef>
          </c:tx>
          <c:spPr>
            <a:ln w="12700">
              <a:noFill/>
              <a:prstDash val="solid"/>
            </a:ln>
          </c:spPr>
          <c:marker>
            <c:symbol val="square"/>
            <c:size val="5"/>
            <c:spPr>
              <a:noFill/>
              <a:ln>
                <a:solidFill>
                  <a:srgbClr val="0000FF"/>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浮遊塵!$M$235:$M$722</c:f>
              <c:numCache>
                <c:formatCode>0.000</c:formatCode>
                <c:ptCount val="488"/>
                <c:pt idx="24">
                  <c:v>0.37037037037037035</c:v>
                </c:pt>
                <c:pt idx="25">
                  <c:v>0.37037037037037035</c:v>
                </c:pt>
                <c:pt idx="26">
                  <c:v>0.37037037037037035</c:v>
                </c:pt>
                <c:pt idx="27">
                  <c:v>0.37037037037037035</c:v>
                </c:pt>
                <c:pt idx="28">
                  <c:v>0.37037037037037035</c:v>
                </c:pt>
                <c:pt idx="29">
                  <c:v>0</c:v>
                </c:pt>
                <c:pt idx="30">
                  <c:v>0.37037037037037035</c:v>
                </c:pt>
                <c:pt idx="31">
                  <c:v>0.37037037037037035</c:v>
                </c:pt>
                <c:pt idx="32">
                  <c:v>0.37037037037037035</c:v>
                </c:pt>
                <c:pt idx="33">
                  <c:v>0.37037037037037035</c:v>
                </c:pt>
                <c:pt idx="34">
                  <c:v>0.37037037037037035</c:v>
                </c:pt>
                <c:pt idx="35">
                  <c:v>0.37037037037037035</c:v>
                </c:pt>
                <c:pt idx="36">
                  <c:v>0.37037037037037035</c:v>
                </c:pt>
                <c:pt idx="37">
                  <c:v>0.37037037037037035</c:v>
                </c:pt>
                <c:pt idx="38">
                  <c:v>0.37037037037037035</c:v>
                </c:pt>
                <c:pt idx="39">
                  <c:v>0.18518518518518517</c:v>
                </c:pt>
                <c:pt idx="40">
                  <c:v>0.37037037037037035</c:v>
                </c:pt>
                <c:pt idx="41">
                  <c:v>0.37037037037037035</c:v>
                </c:pt>
                <c:pt idx="42">
                  <c:v>0.18518518518518517</c:v>
                </c:pt>
                <c:pt idx="43">
                  <c:v>0.37037037037037035</c:v>
                </c:pt>
                <c:pt idx="44">
                  <c:v>0.18518518518518517</c:v>
                </c:pt>
                <c:pt idx="45">
                  <c:v>0.37037037037037035</c:v>
                </c:pt>
                <c:pt idx="46">
                  <c:v>0.37037037037037035</c:v>
                </c:pt>
                <c:pt idx="47">
                  <c:v>0.37037037037037035</c:v>
                </c:pt>
                <c:pt idx="48">
                  <c:v>0.37037037037037035</c:v>
                </c:pt>
                <c:pt idx="49">
                  <c:v>0.37037037037037035</c:v>
                </c:pt>
                <c:pt idx="50">
                  <c:v>0.37037037037037035</c:v>
                </c:pt>
                <c:pt idx="51">
                  <c:v>0.37037037037037035</c:v>
                </c:pt>
                <c:pt idx="52">
                  <c:v>0.37037037037037035</c:v>
                </c:pt>
                <c:pt idx="53">
                  <c:v>0.37037037037037035</c:v>
                </c:pt>
                <c:pt idx="55">
                  <c:v>0.25555555555555554</c:v>
                </c:pt>
                <c:pt idx="56">
                  <c:v>0.25555555555555554</c:v>
                </c:pt>
                <c:pt idx="57">
                  <c:v>0.27037037037037037</c:v>
                </c:pt>
                <c:pt idx="58">
                  <c:v>0.23703703703703705</c:v>
                </c:pt>
                <c:pt idx="59">
                  <c:v>0.25555555555555554</c:v>
                </c:pt>
                <c:pt idx="60">
                  <c:v>0.29259259259259263</c:v>
                </c:pt>
                <c:pt idx="61">
                  <c:v>0.28518518518518521</c:v>
                </c:pt>
                <c:pt idx="62">
                  <c:v>0.23703703703703705</c:v>
                </c:pt>
                <c:pt idx="63">
                  <c:v>0.24814814814814817</c:v>
                </c:pt>
                <c:pt idx="64">
                  <c:v>0.28888888888888886</c:v>
                </c:pt>
                <c:pt idx="65">
                  <c:v>0.34444444444444444</c:v>
                </c:pt>
                <c:pt idx="66">
                  <c:v>0.25925925925925924</c:v>
                </c:pt>
                <c:pt idx="67">
                  <c:v>0.27777777777777779</c:v>
                </c:pt>
                <c:pt idx="68">
                  <c:v>0.3</c:v>
                </c:pt>
                <c:pt idx="69">
                  <c:v>0.23703703703703705</c:v>
                </c:pt>
                <c:pt idx="70">
                  <c:v>0.28518518518518521</c:v>
                </c:pt>
                <c:pt idx="71">
                  <c:v>0.27777777777777779</c:v>
                </c:pt>
                <c:pt idx="72">
                  <c:v>0.27777777777777779</c:v>
                </c:pt>
                <c:pt idx="73">
                  <c:v>0.31851851851851853</c:v>
                </c:pt>
                <c:pt idx="74">
                  <c:v>0.27407407407407408</c:v>
                </c:pt>
                <c:pt idx="75">
                  <c:v>0.25925925925925924</c:v>
                </c:pt>
                <c:pt idx="76">
                  <c:v>0.27037037037037037</c:v>
                </c:pt>
                <c:pt idx="77">
                  <c:v>0.29629629629629628</c:v>
                </c:pt>
                <c:pt idx="78">
                  <c:v>0.28888888888888886</c:v>
                </c:pt>
                <c:pt idx="79">
                  <c:v>0.23</c:v>
                </c:pt>
                <c:pt idx="80">
                  <c:v>0.22</c:v>
                </c:pt>
                <c:pt idx="81">
                  <c:v>0.27</c:v>
                </c:pt>
                <c:pt idx="82">
                  <c:v>0.23</c:v>
                </c:pt>
                <c:pt idx="83">
                  <c:v>0.26</c:v>
                </c:pt>
                <c:pt idx="84">
                  <c:v>0.28000000000000003</c:v>
                </c:pt>
                <c:pt idx="85">
                  <c:v>0.28000000000000003</c:v>
                </c:pt>
                <c:pt idx="86">
                  <c:v>0.26</c:v>
                </c:pt>
                <c:pt idx="87">
                  <c:v>0.27</c:v>
                </c:pt>
                <c:pt idx="88">
                  <c:v>0.21</c:v>
                </c:pt>
                <c:pt idx="89">
                  <c:v>0.19</c:v>
                </c:pt>
                <c:pt idx="90">
                  <c:v>0.19</c:v>
                </c:pt>
                <c:pt idx="91">
                  <c:v>0.17</c:v>
                </c:pt>
                <c:pt idx="92">
                  <c:v>0.19</c:v>
                </c:pt>
                <c:pt idx="93">
                  <c:v>0.21</c:v>
                </c:pt>
                <c:pt idx="94">
                  <c:v>0.18</c:v>
                </c:pt>
                <c:pt idx="95">
                  <c:v>0.17</c:v>
                </c:pt>
                <c:pt idx="96">
                  <c:v>0.16</c:v>
                </c:pt>
                <c:pt idx="97">
                  <c:v>0.13</c:v>
                </c:pt>
                <c:pt idx="98">
                  <c:v>0.14000000000000001</c:v>
                </c:pt>
                <c:pt idx="99">
                  <c:v>0.16</c:v>
                </c:pt>
                <c:pt idx="100">
                  <c:v>0.18</c:v>
                </c:pt>
                <c:pt idx="101">
                  <c:v>0.17</c:v>
                </c:pt>
                <c:pt idx="102">
                  <c:v>0.18</c:v>
                </c:pt>
                <c:pt idx="103">
                  <c:v>0.13</c:v>
                </c:pt>
                <c:pt idx="104">
                  <c:v>0.17</c:v>
                </c:pt>
                <c:pt idx="105">
                  <c:v>0.18</c:v>
                </c:pt>
                <c:pt idx="106">
                  <c:v>0.28000000000000003</c:v>
                </c:pt>
                <c:pt idx="107">
                  <c:v>0.21</c:v>
                </c:pt>
                <c:pt idx="108">
                  <c:v>0.28000000000000003</c:v>
                </c:pt>
                <c:pt idx="109">
                  <c:v>0.22</c:v>
                </c:pt>
                <c:pt idx="110">
                  <c:v>0.23</c:v>
                </c:pt>
                <c:pt idx="111">
                  <c:v>0.26</c:v>
                </c:pt>
                <c:pt idx="112">
                  <c:v>0.31</c:v>
                </c:pt>
                <c:pt idx="113">
                  <c:v>0.26</c:v>
                </c:pt>
                <c:pt idx="114">
                  <c:v>0.14000000000000001</c:v>
                </c:pt>
                <c:pt idx="115">
                  <c:v>0.56000000000000005</c:v>
                </c:pt>
                <c:pt idx="116">
                  <c:v>0.19</c:v>
                </c:pt>
                <c:pt idx="117">
                  <c:v>0.23</c:v>
                </c:pt>
                <c:pt idx="118">
                  <c:v>0.24</c:v>
                </c:pt>
                <c:pt idx="119">
                  <c:v>0.22</c:v>
                </c:pt>
                <c:pt idx="120">
                  <c:v>0.26</c:v>
                </c:pt>
                <c:pt idx="121">
                  <c:v>0.26</c:v>
                </c:pt>
                <c:pt idx="122">
                  <c:v>0.2</c:v>
                </c:pt>
                <c:pt idx="123">
                  <c:v>0.19</c:v>
                </c:pt>
                <c:pt idx="124">
                  <c:v>0.21</c:v>
                </c:pt>
                <c:pt idx="125">
                  <c:v>0.19</c:v>
                </c:pt>
                <c:pt idx="126">
                  <c:v>0.22</c:v>
                </c:pt>
                <c:pt idx="127">
                  <c:v>0.23</c:v>
                </c:pt>
                <c:pt idx="128">
                  <c:v>0.26</c:v>
                </c:pt>
                <c:pt idx="129">
                  <c:v>0.26</c:v>
                </c:pt>
                <c:pt idx="130">
                  <c:v>0.25</c:v>
                </c:pt>
                <c:pt idx="131">
                  <c:v>0.24</c:v>
                </c:pt>
                <c:pt idx="132">
                  <c:v>0.27</c:v>
                </c:pt>
                <c:pt idx="133">
                  <c:v>0.22</c:v>
                </c:pt>
                <c:pt idx="134">
                  <c:v>0.21</c:v>
                </c:pt>
                <c:pt idx="135">
                  <c:v>0.17</c:v>
                </c:pt>
                <c:pt idx="136">
                  <c:v>0.16</c:v>
                </c:pt>
                <c:pt idx="137">
                  <c:v>0.19</c:v>
                </c:pt>
                <c:pt idx="138">
                  <c:v>8.7999999999999995E-2</c:v>
                </c:pt>
                <c:pt idx="139">
                  <c:v>0.16</c:v>
                </c:pt>
                <c:pt idx="140">
                  <c:v>0.18</c:v>
                </c:pt>
                <c:pt idx="141">
                  <c:v>0.28000000000000003</c:v>
                </c:pt>
                <c:pt idx="142">
                  <c:v>0.16</c:v>
                </c:pt>
                <c:pt idx="143">
                  <c:v>0.21</c:v>
                </c:pt>
                <c:pt idx="144">
                  <c:v>0.18</c:v>
                </c:pt>
                <c:pt idx="145">
                  <c:v>0.39</c:v>
                </c:pt>
                <c:pt idx="146">
                  <c:v>0.17</c:v>
                </c:pt>
                <c:pt idx="147">
                  <c:v>0.18</c:v>
                </c:pt>
                <c:pt idx="148">
                  <c:v>0.17</c:v>
                </c:pt>
                <c:pt idx="149">
                  <c:v>0.25</c:v>
                </c:pt>
                <c:pt idx="150">
                  <c:v>0.2</c:v>
                </c:pt>
                <c:pt idx="151">
                  <c:v>0.18</c:v>
                </c:pt>
                <c:pt idx="152">
                  <c:v>0.18</c:v>
                </c:pt>
                <c:pt idx="153">
                  <c:v>0.18</c:v>
                </c:pt>
                <c:pt idx="154">
                  <c:v>0.17</c:v>
                </c:pt>
                <c:pt idx="155">
                  <c:v>0.18</c:v>
                </c:pt>
                <c:pt idx="156">
                  <c:v>0.12</c:v>
                </c:pt>
                <c:pt idx="157">
                  <c:v>0.18</c:v>
                </c:pt>
                <c:pt idx="158">
                  <c:v>0.2</c:v>
                </c:pt>
                <c:pt idx="159">
                  <c:v>0.2</c:v>
                </c:pt>
                <c:pt idx="160">
                  <c:v>0.18</c:v>
                </c:pt>
                <c:pt idx="161">
                  <c:v>0.16</c:v>
                </c:pt>
                <c:pt idx="162">
                  <c:v>0.21</c:v>
                </c:pt>
                <c:pt idx="163">
                  <c:v>0.23</c:v>
                </c:pt>
                <c:pt idx="164">
                  <c:v>0.21</c:v>
                </c:pt>
                <c:pt idx="165">
                  <c:v>0.21</c:v>
                </c:pt>
                <c:pt idx="166">
                  <c:v>0.22</c:v>
                </c:pt>
                <c:pt idx="167">
                  <c:v>0.19</c:v>
                </c:pt>
                <c:pt idx="168">
                  <c:v>0.23</c:v>
                </c:pt>
                <c:pt idx="169">
                  <c:v>1.6500000000000001E-2</c:v>
                </c:pt>
                <c:pt idx="170">
                  <c:v>1.6500000000000001E-2</c:v>
                </c:pt>
                <c:pt idx="171">
                  <c:v>1.6500000000000001E-2</c:v>
                </c:pt>
                <c:pt idx="172">
                  <c:v>1.6500000000000001E-2</c:v>
                </c:pt>
                <c:pt idx="173">
                  <c:v>1.6500000000000001E-2</c:v>
                </c:pt>
                <c:pt idx="174">
                  <c:v>1.6500000000000001E-2</c:v>
                </c:pt>
                <c:pt idx="175">
                  <c:v>1.6500000000000001E-2</c:v>
                </c:pt>
                <c:pt idx="176">
                  <c:v>1.6500000000000001E-2</c:v>
                </c:pt>
                <c:pt idx="177">
                  <c:v>1.6500000000000001E-2</c:v>
                </c:pt>
                <c:pt idx="178">
                  <c:v>1.6500000000000001E-2</c:v>
                </c:pt>
                <c:pt idx="179">
                  <c:v>1.6500000000000001E-2</c:v>
                </c:pt>
                <c:pt idx="180">
                  <c:v>1.6500000000000001E-2</c:v>
                </c:pt>
                <c:pt idx="181">
                  <c:v>1.6500000000000001E-2</c:v>
                </c:pt>
                <c:pt idx="182">
                  <c:v>1.6500000000000001E-2</c:v>
                </c:pt>
                <c:pt idx="183">
                  <c:v>1.6500000000000001E-2</c:v>
                </c:pt>
                <c:pt idx="184">
                  <c:v>1.6500000000000001E-2</c:v>
                </c:pt>
                <c:pt idx="185">
                  <c:v>1.6500000000000001E-2</c:v>
                </c:pt>
                <c:pt idx="186">
                  <c:v>1.6500000000000001E-2</c:v>
                </c:pt>
                <c:pt idx="187">
                  <c:v>1.6500000000000001E-2</c:v>
                </c:pt>
                <c:pt idx="188">
                  <c:v>1.6500000000000001E-2</c:v>
                </c:pt>
                <c:pt idx="189">
                  <c:v>1.6500000000000001E-2</c:v>
                </c:pt>
                <c:pt idx="190">
                  <c:v>1.6500000000000001E-2</c:v>
                </c:pt>
                <c:pt idx="191">
                  <c:v>1.6500000000000001E-2</c:v>
                </c:pt>
                <c:pt idx="192">
                  <c:v>1.6500000000000001E-2</c:v>
                </c:pt>
                <c:pt idx="193">
                  <c:v>1.6500000000000001E-2</c:v>
                </c:pt>
                <c:pt idx="194">
                  <c:v>1.6500000000000001E-2</c:v>
                </c:pt>
                <c:pt idx="195">
                  <c:v>1.6500000000000001E-2</c:v>
                </c:pt>
                <c:pt idx="196">
                  <c:v>1.6500000000000001E-2</c:v>
                </c:pt>
                <c:pt idx="197">
                  <c:v>1.6500000000000001E-2</c:v>
                </c:pt>
                <c:pt idx="198">
                  <c:v>1.6500000000000001E-2</c:v>
                </c:pt>
                <c:pt idx="199">
                  <c:v>1.6500000000000001E-2</c:v>
                </c:pt>
                <c:pt idx="200">
                  <c:v>1.6500000000000001E-2</c:v>
                </c:pt>
                <c:pt idx="201">
                  <c:v>1.6500000000000001E-2</c:v>
                </c:pt>
                <c:pt idx="202">
                  <c:v>1.6500000000000001E-2</c:v>
                </c:pt>
                <c:pt idx="203">
                  <c:v>1.6500000000000001E-2</c:v>
                </c:pt>
                <c:pt idx="204">
                  <c:v>1.6500000000000001E-2</c:v>
                </c:pt>
                <c:pt idx="205">
                  <c:v>1.6500000000000001E-2</c:v>
                </c:pt>
                <c:pt idx="206">
                  <c:v>1.6500000000000001E-2</c:v>
                </c:pt>
                <c:pt idx="207">
                  <c:v>1.6500000000000001E-2</c:v>
                </c:pt>
                <c:pt idx="208">
                  <c:v>1.6500000000000001E-2</c:v>
                </c:pt>
                <c:pt idx="209">
                  <c:v>1.6500000000000001E-2</c:v>
                </c:pt>
                <c:pt idx="210">
                  <c:v>1.6500000000000001E-2</c:v>
                </c:pt>
                <c:pt idx="211">
                  <c:v>1.6500000000000001E-2</c:v>
                </c:pt>
                <c:pt idx="212">
                  <c:v>1.6500000000000001E-2</c:v>
                </c:pt>
                <c:pt idx="213">
                  <c:v>1.6500000000000001E-2</c:v>
                </c:pt>
                <c:pt idx="214">
                  <c:v>1.6500000000000001E-2</c:v>
                </c:pt>
                <c:pt idx="215">
                  <c:v>1.6500000000000001E-2</c:v>
                </c:pt>
                <c:pt idx="216">
                  <c:v>1.6500000000000001E-2</c:v>
                </c:pt>
                <c:pt idx="217">
                  <c:v>1.6500000000000001E-2</c:v>
                </c:pt>
                <c:pt idx="218">
                  <c:v>1.6500000000000001E-2</c:v>
                </c:pt>
                <c:pt idx="219">
                  <c:v>1.6500000000000001E-2</c:v>
                </c:pt>
                <c:pt idx="220">
                  <c:v>1.6500000000000001E-2</c:v>
                </c:pt>
                <c:pt idx="221">
                  <c:v>1.6500000000000001E-2</c:v>
                </c:pt>
                <c:pt idx="222">
                  <c:v>1.6500000000000001E-2</c:v>
                </c:pt>
                <c:pt idx="223">
                  <c:v>1.6500000000000001E-2</c:v>
                </c:pt>
                <c:pt idx="224">
                  <c:v>1.6500000000000001E-2</c:v>
                </c:pt>
                <c:pt idx="225">
                  <c:v>1.6500000000000001E-2</c:v>
                </c:pt>
                <c:pt idx="226">
                  <c:v>1.6500000000000001E-2</c:v>
                </c:pt>
                <c:pt idx="227">
                  <c:v>1.6500000000000001E-2</c:v>
                </c:pt>
                <c:pt idx="228">
                  <c:v>1.6500000000000001E-2</c:v>
                </c:pt>
                <c:pt idx="229">
                  <c:v>1.6500000000000001E-2</c:v>
                </c:pt>
                <c:pt idx="230">
                  <c:v>1.6500000000000001E-2</c:v>
                </c:pt>
                <c:pt idx="231">
                  <c:v>1.6500000000000001E-2</c:v>
                </c:pt>
                <c:pt idx="232">
                  <c:v>1.6500000000000001E-2</c:v>
                </c:pt>
                <c:pt idx="233">
                  <c:v>1.6500000000000001E-2</c:v>
                </c:pt>
                <c:pt idx="234">
                  <c:v>1.6500000000000001E-2</c:v>
                </c:pt>
                <c:pt idx="235">
                  <c:v>1.6500000000000001E-2</c:v>
                </c:pt>
                <c:pt idx="236">
                  <c:v>1.6500000000000001E-2</c:v>
                </c:pt>
                <c:pt idx="237">
                  <c:v>1.6500000000000001E-2</c:v>
                </c:pt>
                <c:pt idx="238">
                  <c:v>1.6500000000000001E-2</c:v>
                </c:pt>
                <c:pt idx="239">
                  <c:v>1.6500000000000001E-2</c:v>
                </c:pt>
                <c:pt idx="240">
                  <c:v>1.6500000000000001E-2</c:v>
                </c:pt>
                <c:pt idx="241">
                  <c:v>1.6500000000000001E-2</c:v>
                </c:pt>
                <c:pt idx="242">
                  <c:v>1.6500000000000001E-2</c:v>
                </c:pt>
                <c:pt idx="243">
                  <c:v>1.6500000000000001E-2</c:v>
                </c:pt>
                <c:pt idx="244">
                  <c:v>1.6500000000000001E-2</c:v>
                </c:pt>
                <c:pt idx="245">
                  <c:v>1.6500000000000001E-2</c:v>
                </c:pt>
                <c:pt idx="246">
                  <c:v>1.6500000000000001E-2</c:v>
                </c:pt>
                <c:pt idx="247">
                  <c:v>1.6500000000000001E-2</c:v>
                </c:pt>
                <c:pt idx="248">
                  <c:v>1.6500000000000001E-2</c:v>
                </c:pt>
                <c:pt idx="249">
                  <c:v>1.6500000000000001E-2</c:v>
                </c:pt>
                <c:pt idx="250">
                  <c:v>1.6500000000000001E-2</c:v>
                </c:pt>
                <c:pt idx="251">
                  <c:v>1.6500000000000001E-2</c:v>
                </c:pt>
                <c:pt idx="252">
                  <c:v>1.6500000000000001E-2</c:v>
                </c:pt>
                <c:pt idx="253">
                  <c:v>1.6500000000000001E-2</c:v>
                </c:pt>
                <c:pt idx="254">
                  <c:v>1.6500000000000001E-2</c:v>
                </c:pt>
                <c:pt idx="255">
                  <c:v>1.6500000000000001E-2</c:v>
                </c:pt>
                <c:pt idx="256">
                  <c:v>1.6500000000000001E-2</c:v>
                </c:pt>
                <c:pt idx="257">
                  <c:v>1.6500000000000001E-2</c:v>
                </c:pt>
                <c:pt idx="258">
                  <c:v>1.6500000000000001E-2</c:v>
                </c:pt>
                <c:pt idx="259">
                  <c:v>1.6500000000000001E-2</c:v>
                </c:pt>
                <c:pt idx="260">
                  <c:v>1.6500000000000001E-2</c:v>
                </c:pt>
                <c:pt idx="261">
                  <c:v>1.6500000000000001E-2</c:v>
                </c:pt>
                <c:pt idx="262">
                  <c:v>1.6500000000000001E-2</c:v>
                </c:pt>
                <c:pt idx="263">
                  <c:v>1.6500000000000001E-2</c:v>
                </c:pt>
                <c:pt idx="264">
                  <c:v>1.6500000000000001E-2</c:v>
                </c:pt>
                <c:pt idx="265">
                  <c:v>1.6500000000000001E-2</c:v>
                </c:pt>
                <c:pt idx="266">
                  <c:v>1.6500000000000001E-2</c:v>
                </c:pt>
                <c:pt idx="267">
                  <c:v>1.6500000000000001E-2</c:v>
                </c:pt>
                <c:pt idx="268">
                  <c:v>1.6500000000000001E-2</c:v>
                </c:pt>
                <c:pt idx="269">
                  <c:v>1.6500000000000001E-2</c:v>
                </c:pt>
                <c:pt idx="270">
                  <c:v>1.6500000000000001E-2</c:v>
                </c:pt>
                <c:pt idx="271">
                  <c:v>1.6500000000000001E-2</c:v>
                </c:pt>
                <c:pt idx="272">
                  <c:v>1.6500000000000001E-2</c:v>
                </c:pt>
                <c:pt idx="273">
                  <c:v>1.6500000000000001E-2</c:v>
                </c:pt>
                <c:pt idx="274">
                  <c:v>1.6500000000000001E-2</c:v>
                </c:pt>
                <c:pt idx="275">
                  <c:v>1.6500000000000001E-2</c:v>
                </c:pt>
                <c:pt idx="276">
                  <c:v>1.6500000000000001E-2</c:v>
                </c:pt>
                <c:pt idx="277">
                  <c:v>1.6500000000000001E-2</c:v>
                </c:pt>
                <c:pt idx="278">
                  <c:v>1.6500000000000001E-2</c:v>
                </c:pt>
                <c:pt idx="279">
                  <c:v>1.6500000000000001E-2</c:v>
                </c:pt>
                <c:pt idx="280">
                  <c:v>1.6500000000000001E-2</c:v>
                </c:pt>
                <c:pt idx="281">
                  <c:v>1.6500000000000001E-2</c:v>
                </c:pt>
                <c:pt idx="282">
                  <c:v>1.6500000000000001E-2</c:v>
                </c:pt>
                <c:pt idx="283">
                  <c:v>1.6500000000000001E-2</c:v>
                </c:pt>
                <c:pt idx="284">
                  <c:v>1.6500000000000001E-2</c:v>
                </c:pt>
                <c:pt idx="285">
                  <c:v>1.6500000000000001E-2</c:v>
                </c:pt>
                <c:pt idx="286">
                  <c:v>1.6500000000000001E-2</c:v>
                </c:pt>
                <c:pt idx="287">
                  <c:v>1.6500000000000001E-2</c:v>
                </c:pt>
                <c:pt idx="288">
                  <c:v>1.6500000000000001E-2</c:v>
                </c:pt>
                <c:pt idx="289">
                  <c:v>1.6500000000000001E-2</c:v>
                </c:pt>
                <c:pt idx="290">
                  <c:v>1.6500000000000001E-2</c:v>
                </c:pt>
                <c:pt idx="291">
                  <c:v>1.6500000000000001E-2</c:v>
                </c:pt>
                <c:pt idx="292">
                  <c:v>1.6500000000000001E-2</c:v>
                </c:pt>
                <c:pt idx="293">
                  <c:v>1.6500000000000001E-2</c:v>
                </c:pt>
                <c:pt idx="294">
                  <c:v>1.6500000000000001E-2</c:v>
                </c:pt>
                <c:pt idx="295">
                  <c:v>1.6500000000000001E-2</c:v>
                </c:pt>
                <c:pt idx="296">
                  <c:v>1.6500000000000001E-2</c:v>
                </c:pt>
                <c:pt idx="297">
                  <c:v>1.6500000000000001E-2</c:v>
                </c:pt>
                <c:pt idx="298">
                  <c:v>1.6500000000000001E-2</c:v>
                </c:pt>
                <c:pt idx="299">
                  <c:v>1.6500000000000001E-2</c:v>
                </c:pt>
                <c:pt idx="300">
                  <c:v>1.6500000000000001E-2</c:v>
                </c:pt>
                <c:pt idx="301">
                  <c:v>1.6500000000000001E-2</c:v>
                </c:pt>
                <c:pt idx="302">
                  <c:v>1.6500000000000001E-2</c:v>
                </c:pt>
                <c:pt idx="303">
                  <c:v>1.6500000000000001E-2</c:v>
                </c:pt>
                <c:pt idx="304">
                  <c:v>1.6500000000000001E-2</c:v>
                </c:pt>
                <c:pt idx="305">
                  <c:v>1.6500000000000001E-2</c:v>
                </c:pt>
                <c:pt idx="306">
                  <c:v>1.6500000000000001E-2</c:v>
                </c:pt>
                <c:pt idx="307">
                  <c:v>1.6500000000000001E-2</c:v>
                </c:pt>
                <c:pt idx="308">
                  <c:v>6.6000000000000003E-2</c:v>
                </c:pt>
                <c:pt idx="309">
                  <c:v>1.6500000000000001E-2</c:v>
                </c:pt>
                <c:pt idx="310">
                  <c:v>1.6500000000000001E-2</c:v>
                </c:pt>
                <c:pt idx="311">
                  <c:v>1.6500000000000001E-2</c:v>
                </c:pt>
                <c:pt idx="312">
                  <c:v>1.6500000000000001E-2</c:v>
                </c:pt>
                <c:pt idx="313">
                  <c:v>1.6500000000000001E-2</c:v>
                </c:pt>
                <c:pt idx="314">
                  <c:v>1.6500000000000001E-2</c:v>
                </c:pt>
                <c:pt idx="315">
                  <c:v>1.6500000000000001E-2</c:v>
                </c:pt>
                <c:pt idx="316">
                  <c:v>1.6500000000000001E-2</c:v>
                </c:pt>
                <c:pt idx="317">
                  <c:v>1.6500000000000001E-2</c:v>
                </c:pt>
                <c:pt idx="318">
                  <c:v>1.6500000000000001E-2</c:v>
                </c:pt>
                <c:pt idx="319">
                  <c:v>1.6500000000000001E-2</c:v>
                </c:pt>
                <c:pt idx="320">
                  <c:v>1.6500000000000001E-2</c:v>
                </c:pt>
                <c:pt idx="321">
                  <c:v>1.6500000000000001E-2</c:v>
                </c:pt>
                <c:pt idx="322">
                  <c:v>1.6500000000000001E-2</c:v>
                </c:pt>
                <c:pt idx="323">
                  <c:v>1.6500000000000001E-2</c:v>
                </c:pt>
                <c:pt idx="324">
                  <c:v>1.6500000000000001E-2</c:v>
                </c:pt>
                <c:pt idx="325">
                  <c:v>1.6500000000000001E-2</c:v>
                </c:pt>
                <c:pt idx="326">
                  <c:v>1.6500000000000001E-2</c:v>
                </c:pt>
                <c:pt idx="327">
                  <c:v>1.6500000000000001E-2</c:v>
                </c:pt>
                <c:pt idx="328">
                  <c:v>1.6500000000000001E-2</c:v>
                </c:pt>
                <c:pt idx="329">
                  <c:v>1.6500000000000001E-2</c:v>
                </c:pt>
                <c:pt idx="330">
                  <c:v>1.6500000000000001E-2</c:v>
                </c:pt>
                <c:pt idx="331">
                  <c:v>1.6500000000000001E-2</c:v>
                </c:pt>
                <c:pt idx="332">
                  <c:v>1.6500000000000001E-2</c:v>
                </c:pt>
                <c:pt idx="333">
                  <c:v>1.6500000000000001E-2</c:v>
                </c:pt>
                <c:pt idx="334">
                  <c:v>1.6500000000000001E-2</c:v>
                </c:pt>
                <c:pt idx="335">
                  <c:v>1.6500000000000001E-2</c:v>
                </c:pt>
                <c:pt idx="336">
                  <c:v>1.6500000000000001E-2</c:v>
                </c:pt>
                <c:pt idx="337">
                  <c:v>1.6500000000000001E-2</c:v>
                </c:pt>
                <c:pt idx="338">
                  <c:v>1.6500000000000001E-2</c:v>
                </c:pt>
                <c:pt idx="339">
                  <c:v>1.6500000000000001E-2</c:v>
                </c:pt>
                <c:pt idx="340">
                  <c:v>1.6500000000000001E-2</c:v>
                </c:pt>
                <c:pt idx="341">
                  <c:v>1.6500000000000001E-2</c:v>
                </c:pt>
                <c:pt idx="342">
                  <c:v>1.6500000000000001E-2</c:v>
                </c:pt>
                <c:pt idx="343">
                  <c:v>1.6500000000000001E-2</c:v>
                </c:pt>
                <c:pt idx="344">
                  <c:v>1.6500000000000001E-2</c:v>
                </c:pt>
                <c:pt idx="345">
                  <c:v>1.6500000000000001E-2</c:v>
                </c:pt>
                <c:pt idx="346">
                  <c:v>1.6500000000000001E-2</c:v>
                </c:pt>
                <c:pt idx="347">
                  <c:v>1.6500000000000001E-2</c:v>
                </c:pt>
                <c:pt idx="348">
                  <c:v>1.6500000000000001E-2</c:v>
                </c:pt>
                <c:pt idx="349">
                  <c:v>1.6500000000000001E-2</c:v>
                </c:pt>
                <c:pt idx="350">
                  <c:v>1.6500000000000001E-2</c:v>
                </c:pt>
                <c:pt idx="351">
                  <c:v>1.6500000000000001E-2</c:v>
                </c:pt>
                <c:pt idx="352">
                  <c:v>1.6500000000000001E-2</c:v>
                </c:pt>
                <c:pt idx="353">
                  <c:v>1.6500000000000001E-2</c:v>
                </c:pt>
                <c:pt idx="355">
                  <c:v>1.6500000000000001E-2</c:v>
                </c:pt>
                <c:pt idx="356" formatCode="&quot;(&quot;0.00&quot;)&quot;">
                  <c:v>0.19</c:v>
                </c:pt>
                <c:pt idx="364">
                  <c:v>1.6500000000000001E-2</c:v>
                </c:pt>
                <c:pt idx="367">
                  <c:v>1.6500000000000001E-2</c:v>
                </c:pt>
                <c:pt idx="368">
                  <c:v>1.6500000000000001E-2</c:v>
                </c:pt>
                <c:pt idx="369">
                  <c:v>1.6500000000000001E-2</c:v>
                </c:pt>
                <c:pt idx="370">
                  <c:v>1.6500000000000001E-2</c:v>
                </c:pt>
                <c:pt idx="371">
                  <c:v>1.6500000000000001E-2</c:v>
                </c:pt>
                <c:pt idx="372">
                  <c:v>1.6500000000000001E-2</c:v>
                </c:pt>
                <c:pt idx="373">
                  <c:v>1.6500000000000001E-2</c:v>
                </c:pt>
                <c:pt idx="374">
                  <c:v>1.6500000000000001E-2</c:v>
                </c:pt>
                <c:pt idx="375">
                  <c:v>1.6500000000000001E-2</c:v>
                </c:pt>
                <c:pt idx="376">
                  <c:v>1.6500000000000001E-2</c:v>
                </c:pt>
                <c:pt idx="377">
                  <c:v>1.6500000000000001E-2</c:v>
                </c:pt>
                <c:pt idx="378">
                  <c:v>1.6500000000000001E-2</c:v>
                </c:pt>
                <c:pt idx="379">
                  <c:v>1.6500000000000001E-2</c:v>
                </c:pt>
                <c:pt idx="380">
                  <c:v>1.6500000000000001E-2</c:v>
                </c:pt>
                <c:pt idx="381">
                  <c:v>1.6500000000000001E-2</c:v>
                </c:pt>
                <c:pt idx="382">
                  <c:v>1.6500000000000001E-2</c:v>
                </c:pt>
                <c:pt idx="383">
                  <c:v>1.6500000000000001E-2</c:v>
                </c:pt>
                <c:pt idx="384">
                  <c:v>1.6500000000000001E-2</c:v>
                </c:pt>
                <c:pt idx="385">
                  <c:v>1.6500000000000001E-2</c:v>
                </c:pt>
                <c:pt idx="386">
                  <c:v>1.6500000000000001E-2</c:v>
                </c:pt>
                <c:pt idx="387">
                  <c:v>1.6500000000000001E-2</c:v>
                </c:pt>
                <c:pt idx="388">
                  <c:v>1.6500000000000001E-2</c:v>
                </c:pt>
                <c:pt idx="389">
                  <c:v>1.6500000000000001E-2</c:v>
                </c:pt>
                <c:pt idx="390">
                  <c:v>1.6500000000000001E-2</c:v>
                </c:pt>
                <c:pt idx="391">
                  <c:v>1.6500000000000001E-2</c:v>
                </c:pt>
                <c:pt idx="392">
                  <c:v>1.6500000000000001E-2</c:v>
                </c:pt>
                <c:pt idx="393">
                  <c:v>1.6500000000000001E-2</c:v>
                </c:pt>
                <c:pt idx="394">
                  <c:v>1.6500000000000001E-2</c:v>
                </c:pt>
                <c:pt idx="395">
                  <c:v>1.6500000000000001E-2</c:v>
                </c:pt>
                <c:pt idx="396">
                  <c:v>1.6500000000000001E-2</c:v>
                </c:pt>
                <c:pt idx="397">
                  <c:v>1.6500000000000001E-2</c:v>
                </c:pt>
                <c:pt idx="398">
                  <c:v>1.6500000000000001E-2</c:v>
                </c:pt>
                <c:pt idx="399">
                  <c:v>1.6500000000000001E-2</c:v>
                </c:pt>
                <c:pt idx="400">
                  <c:v>1.6500000000000001E-2</c:v>
                </c:pt>
                <c:pt idx="401">
                  <c:v>1.6500000000000001E-2</c:v>
                </c:pt>
                <c:pt idx="402">
                  <c:v>1.6500000000000001E-2</c:v>
                </c:pt>
                <c:pt idx="403">
                  <c:v>1.6500000000000001E-2</c:v>
                </c:pt>
                <c:pt idx="404">
                  <c:v>1.6500000000000001E-2</c:v>
                </c:pt>
                <c:pt idx="405">
                  <c:v>1.6500000000000001E-2</c:v>
                </c:pt>
                <c:pt idx="406">
                  <c:v>1.6500000000000001E-2</c:v>
                </c:pt>
                <c:pt idx="407">
                  <c:v>1.6500000000000001E-2</c:v>
                </c:pt>
                <c:pt idx="408">
                  <c:v>1.6500000000000001E-2</c:v>
                </c:pt>
                <c:pt idx="409">
                  <c:v>1.6500000000000001E-2</c:v>
                </c:pt>
                <c:pt idx="410">
                  <c:v>1.6500000000000001E-2</c:v>
                </c:pt>
                <c:pt idx="411">
                  <c:v>1.6500000000000001E-2</c:v>
                </c:pt>
                <c:pt idx="412">
                  <c:v>1.6500000000000001E-2</c:v>
                </c:pt>
                <c:pt idx="413">
                  <c:v>1.6500000000000001E-2</c:v>
                </c:pt>
                <c:pt idx="414">
                  <c:v>1.6500000000000001E-2</c:v>
                </c:pt>
                <c:pt idx="415">
                  <c:v>1.6500000000000001E-2</c:v>
                </c:pt>
                <c:pt idx="416">
                  <c:v>1.6500000000000001E-2</c:v>
                </c:pt>
                <c:pt idx="417">
                  <c:v>1.6500000000000001E-2</c:v>
                </c:pt>
                <c:pt idx="418">
                  <c:v>1.6500000000000001E-2</c:v>
                </c:pt>
                <c:pt idx="419">
                  <c:v>1.6500000000000001E-2</c:v>
                </c:pt>
                <c:pt idx="420">
                  <c:v>1.6500000000000001E-2</c:v>
                </c:pt>
                <c:pt idx="421">
                  <c:v>1.6500000000000001E-2</c:v>
                </c:pt>
                <c:pt idx="422">
                  <c:v>1.6500000000000001E-2</c:v>
                </c:pt>
                <c:pt idx="423">
                  <c:v>1.6500000000000001E-2</c:v>
                </c:pt>
                <c:pt idx="424">
                  <c:v>1.6500000000000001E-2</c:v>
                </c:pt>
                <c:pt idx="425">
                  <c:v>1.6500000000000001E-2</c:v>
                </c:pt>
                <c:pt idx="426">
                  <c:v>1.6500000000000001E-2</c:v>
                </c:pt>
                <c:pt idx="427">
                  <c:v>1.6500000000000001E-2</c:v>
                </c:pt>
                <c:pt idx="428">
                  <c:v>1.6500000000000001E-2</c:v>
                </c:pt>
                <c:pt idx="429">
                  <c:v>1.6500000000000001E-2</c:v>
                </c:pt>
                <c:pt idx="430">
                  <c:v>1.6500000000000001E-2</c:v>
                </c:pt>
                <c:pt idx="431">
                  <c:v>1.6500000000000001E-2</c:v>
                </c:pt>
                <c:pt idx="432">
                  <c:v>1.6500000000000001E-2</c:v>
                </c:pt>
                <c:pt idx="433">
                  <c:v>1.6500000000000001E-2</c:v>
                </c:pt>
                <c:pt idx="434">
                  <c:v>1.6500000000000001E-2</c:v>
                </c:pt>
                <c:pt idx="435">
                  <c:v>1.6500000000000001E-2</c:v>
                </c:pt>
                <c:pt idx="436">
                  <c:v>1.6500000000000001E-2</c:v>
                </c:pt>
                <c:pt idx="437">
                  <c:v>1.6500000000000001E-2</c:v>
                </c:pt>
                <c:pt idx="438">
                  <c:v>1.6500000000000001E-2</c:v>
                </c:pt>
                <c:pt idx="439">
                  <c:v>1.6500000000000001E-2</c:v>
                </c:pt>
                <c:pt idx="453">
                  <c:v>0</c:v>
                </c:pt>
              </c:numCache>
            </c:numRef>
          </c:val>
          <c:smooth val="0"/>
        </c:ser>
        <c:ser>
          <c:idx val="4"/>
          <c:order val="4"/>
          <c:tx>
            <c:strRef>
              <c:f>浮遊塵!$N$234</c:f>
              <c:strCache>
                <c:ptCount val="1"/>
                <c:pt idx="0">
                  <c:v>寺間MS</c:v>
                </c:pt>
              </c:strCache>
            </c:strRef>
          </c:tx>
          <c:spPr>
            <a:ln w="12700">
              <a:noFill/>
              <a:prstDash val="solid"/>
            </a:ln>
          </c:spPr>
          <c:marker>
            <c:symbol val="star"/>
            <c:size val="5"/>
            <c:spPr>
              <a:noFill/>
              <a:ln>
                <a:solidFill>
                  <a:srgbClr val="80008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浮遊塵!$N$235:$N$722</c:f>
              <c:numCache>
                <c:formatCode>0.000</c:formatCode>
                <c:ptCount val="488"/>
                <c:pt idx="2">
                  <c:v>0.37037037037037035</c:v>
                </c:pt>
                <c:pt idx="5">
                  <c:v>0.18518518518518517</c:v>
                </c:pt>
                <c:pt idx="8">
                  <c:v>0.37037037037037035</c:v>
                </c:pt>
                <c:pt idx="11">
                  <c:v>0.37037037037037035</c:v>
                </c:pt>
                <c:pt idx="14">
                  <c:v>0.37037037037037035</c:v>
                </c:pt>
                <c:pt idx="17">
                  <c:v>0.37037037037037035</c:v>
                </c:pt>
                <c:pt idx="20">
                  <c:v>0.37037037037037035</c:v>
                </c:pt>
                <c:pt idx="23">
                  <c:v>0.37037037037037035</c:v>
                </c:pt>
                <c:pt idx="26">
                  <c:v>0.37037037037037035</c:v>
                </c:pt>
                <c:pt idx="29">
                  <c:v>0.37037037037037035</c:v>
                </c:pt>
                <c:pt idx="32">
                  <c:v>0.37037037037037035</c:v>
                </c:pt>
                <c:pt idx="35">
                  <c:v>0.37037037037037035</c:v>
                </c:pt>
                <c:pt idx="38">
                  <c:v>0.37037037037037035</c:v>
                </c:pt>
                <c:pt idx="41">
                  <c:v>0.37037037037037035</c:v>
                </c:pt>
                <c:pt idx="44">
                  <c:v>0.37037037037037035</c:v>
                </c:pt>
                <c:pt idx="47">
                  <c:v>0.37037037037037035</c:v>
                </c:pt>
                <c:pt idx="50">
                  <c:v>0.37037037037037035</c:v>
                </c:pt>
                <c:pt idx="53">
                  <c:v>0.37037037037037035</c:v>
                </c:pt>
                <c:pt idx="57">
                  <c:v>0.21111111111111111</c:v>
                </c:pt>
                <c:pt idx="60">
                  <c:v>0.22222222222222224</c:v>
                </c:pt>
                <c:pt idx="63">
                  <c:v>0.18518518518518517</c:v>
                </c:pt>
                <c:pt idx="66">
                  <c:v>0.28148148148148144</c:v>
                </c:pt>
                <c:pt idx="69">
                  <c:v>0.28148148148148144</c:v>
                </c:pt>
                <c:pt idx="72">
                  <c:v>0.28148148148148144</c:v>
                </c:pt>
                <c:pt idx="75">
                  <c:v>0.26296296296296301</c:v>
                </c:pt>
                <c:pt idx="78">
                  <c:v>0.28148148148148144</c:v>
                </c:pt>
                <c:pt idx="81">
                  <c:v>0.14499999999999999</c:v>
                </c:pt>
                <c:pt idx="84">
                  <c:v>0.15</c:v>
                </c:pt>
                <c:pt idx="87">
                  <c:v>0.16</c:v>
                </c:pt>
                <c:pt idx="90">
                  <c:v>0.16</c:v>
                </c:pt>
                <c:pt idx="93">
                  <c:v>0.3</c:v>
                </c:pt>
                <c:pt idx="96">
                  <c:v>0.31</c:v>
                </c:pt>
                <c:pt idx="99">
                  <c:v>0.31</c:v>
                </c:pt>
                <c:pt idx="102">
                  <c:v>0.28999999999999998</c:v>
                </c:pt>
                <c:pt idx="105">
                  <c:v>0.17</c:v>
                </c:pt>
                <c:pt idx="108">
                  <c:v>0.16400000000000001</c:v>
                </c:pt>
                <c:pt idx="111">
                  <c:v>0.14799999999999999</c:v>
                </c:pt>
                <c:pt idx="114">
                  <c:v>0.18</c:v>
                </c:pt>
                <c:pt idx="117">
                  <c:v>0.23</c:v>
                </c:pt>
                <c:pt idx="120">
                  <c:v>0.24</c:v>
                </c:pt>
                <c:pt idx="123">
                  <c:v>0.24</c:v>
                </c:pt>
                <c:pt idx="126">
                  <c:v>0.21</c:v>
                </c:pt>
                <c:pt idx="129">
                  <c:v>0.26</c:v>
                </c:pt>
                <c:pt idx="132">
                  <c:v>0.25</c:v>
                </c:pt>
                <c:pt idx="135">
                  <c:v>0.22</c:v>
                </c:pt>
                <c:pt idx="138">
                  <c:v>0.23</c:v>
                </c:pt>
                <c:pt idx="141">
                  <c:v>0.2</c:v>
                </c:pt>
                <c:pt idx="144">
                  <c:v>0.27</c:v>
                </c:pt>
                <c:pt idx="147">
                  <c:v>0.23</c:v>
                </c:pt>
                <c:pt idx="150">
                  <c:v>0.28000000000000003</c:v>
                </c:pt>
                <c:pt idx="153">
                  <c:v>0.19</c:v>
                </c:pt>
                <c:pt idx="156">
                  <c:v>0.17</c:v>
                </c:pt>
                <c:pt idx="159">
                  <c:v>0.19</c:v>
                </c:pt>
                <c:pt idx="162">
                  <c:v>0.19</c:v>
                </c:pt>
                <c:pt idx="165">
                  <c:v>0.2</c:v>
                </c:pt>
                <c:pt idx="168">
                  <c:v>0.22</c:v>
                </c:pt>
                <c:pt idx="171">
                  <c:v>1.6500000000000001E-2</c:v>
                </c:pt>
                <c:pt idx="174">
                  <c:v>1.6500000000000001E-2</c:v>
                </c:pt>
                <c:pt idx="177">
                  <c:v>1.6500000000000001E-2</c:v>
                </c:pt>
                <c:pt idx="180">
                  <c:v>1.6500000000000001E-2</c:v>
                </c:pt>
                <c:pt idx="183">
                  <c:v>1.6500000000000001E-2</c:v>
                </c:pt>
                <c:pt idx="186">
                  <c:v>1.6500000000000001E-2</c:v>
                </c:pt>
                <c:pt idx="189">
                  <c:v>1.6500000000000001E-2</c:v>
                </c:pt>
                <c:pt idx="192">
                  <c:v>1.6500000000000001E-2</c:v>
                </c:pt>
                <c:pt idx="195">
                  <c:v>1.6500000000000001E-2</c:v>
                </c:pt>
                <c:pt idx="198">
                  <c:v>1.6500000000000001E-2</c:v>
                </c:pt>
                <c:pt idx="201">
                  <c:v>1.6500000000000001E-2</c:v>
                </c:pt>
                <c:pt idx="204">
                  <c:v>1.6500000000000001E-2</c:v>
                </c:pt>
                <c:pt idx="207">
                  <c:v>1.6500000000000001E-2</c:v>
                </c:pt>
                <c:pt idx="210">
                  <c:v>1.6500000000000001E-2</c:v>
                </c:pt>
                <c:pt idx="213">
                  <c:v>1.6500000000000001E-2</c:v>
                </c:pt>
                <c:pt idx="216">
                  <c:v>1.6500000000000001E-2</c:v>
                </c:pt>
                <c:pt idx="219">
                  <c:v>1.6500000000000001E-2</c:v>
                </c:pt>
                <c:pt idx="222">
                  <c:v>1.6500000000000001E-2</c:v>
                </c:pt>
                <c:pt idx="225">
                  <c:v>1.6500000000000001E-2</c:v>
                </c:pt>
                <c:pt idx="228">
                  <c:v>1.6500000000000001E-2</c:v>
                </c:pt>
                <c:pt idx="231">
                  <c:v>1.6500000000000001E-2</c:v>
                </c:pt>
                <c:pt idx="234">
                  <c:v>1.6500000000000001E-2</c:v>
                </c:pt>
                <c:pt idx="237">
                  <c:v>1.6500000000000001E-2</c:v>
                </c:pt>
                <c:pt idx="240">
                  <c:v>1.6500000000000001E-2</c:v>
                </c:pt>
                <c:pt idx="243">
                  <c:v>1.6500000000000001E-2</c:v>
                </c:pt>
                <c:pt idx="246">
                  <c:v>1.6500000000000001E-2</c:v>
                </c:pt>
                <c:pt idx="249">
                  <c:v>1.6500000000000001E-2</c:v>
                </c:pt>
                <c:pt idx="252">
                  <c:v>1.6500000000000001E-2</c:v>
                </c:pt>
                <c:pt idx="255">
                  <c:v>1.6500000000000001E-2</c:v>
                </c:pt>
                <c:pt idx="258">
                  <c:v>1.6500000000000001E-2</c:v>
                </c:pt>
                <c:pt idx="261">
                  <c:v>1.6500000000000001E-2</c:v>
                </c:pt>
                <c:pt idx="264">
                  <c:v>1.6500000000000001E-2</c:v>
                </c:pt>
                <c:pt idx="267">
                  <c:v>1.6500000000000001E-2</c:v>
                </c:pt>
                <c:pt idx="270">
                  <c:v>1.6500000000000001E-2</c:v>
                </c:pt>
                <c:pt idx="273">
                  <c:v>1.6500000000000001E-2</c:v>
                </c:pt>
                <c:pt idx="276">
                  <c:v>1.6500000000000001E-2</c:v>
                </c:pt>
                <c:pt idx="279">
                  <c:v>1.6500000000000001E-2</c:v>
                </c:pt>
                <c:pt idx="282">
                  <c:v>1.6500000000000001E-2</c:v>
                </c:pt>
                <c:pt idx="285">
                  <c:v>1.6500000000000001E-2</c:v>
                </c:pt>
                <c:pt idx="288">
                  <c:v>1.6500000000000001E-2</c:v>
                </c:pt>
                <c:pt idx="291">
                  <c:v>1.6500000000000001E-2</c:v>
                </c:pt>
                <c:pt idx="294">
                  <c:v>1.6500000000000001E-2</c:v>
                </c:pt>
                <c:pt idx="297">
                  <c:v>1.6500000000000001E-2</c:v>
                </c:pt>
                <c:pt idx="300">
                  <c:v>1.6500000000000001E-2</c:v>
                </c:pt>
                <c:pt idx="303">
                  <c:v>1.6500000000000001E-2</c:v>
                </c:pt>
                <c:pt idx="306">
                  <c:v>1.6500000000000001E-2</c:v>
                </c:pt>
                <c:pt idx="309">
                  <c:v>1.6500000000000001E-2</c:v>
                </c:pt>
                <c:pt idx="312">
                  <c:v>1.6500000000000001E-2</c:v>
                </c:pt>
                <c:pt idx="315">
                  <c:v>1.6500000000000001E-2</c:v>
                </c:pt>
                <c:pt idx="318">
                  <c:v>1.6500000000000001E-2</c:v>
                </c:pt>
                <c:pt idx="321">
                  <c:v>1.6500000000000001E-2</c:v>
                </c:pt>
                <c:pt idx="324" formatCode="&quot;(&quot;0.000&quot;)&quot;">
                  <c:v>3.3000000000000002E-2</c:v>
                </c:pt>
                <c:pt idx="327">
                  <c:v>1.6500000000000001E-2</c:v>
                </c:pt>
                <c:pt idx="330">
                  <c:v>1.6500000000000001E-2</c:v>
                </c:pt>
                <c:pt idx="333">
                  <c:v>1.6500000000000001E-2</c:v>
                </c:pt>
                <c:pt idx="336">
                  <c:v>1.6500000000000001E-2</c:v>
                </c:pt>
                <c:pt idx="339">
                  <c:v>1.6500000000000001E-2</c:v>
                </c:pt>
                <c:pt idx="342">
                  <c:v>1.6500000000000001E-2</c:v>
                </c:pt>
                <c:pt idx="345">
                  <c:v>1.6500000000000001E-2</c:v>
                </c:pt>
                <c:pt idx="348">
                  <c:v>1.6500000000000001E-2</c:v>
                </c:pt>
                <c:pt idx="349">
                  <c:v>1.6500000000000001E-2</c:v>
                </c:pt>
                <c:pt idx="350">
                  <c:v>1.6500000000000001E-2</c:v>
                </c:pt>
                <c:pt idx="351">
                  <c:v>1.6500000000000001E-2</c:v>
                </c:pt>
                <c:pt idx="352">
                  <c:v>1.6500000000000001E-2</c:v>
                </c:pt>
                <c:pt idx="353">
                  <c:v>1.6500000000000001E-2</c:v>
                </c:pt>
                <c:pt idx="355">
                  <c:v>1.6500000000000001E-2</c:v>
                </c:pt>
                <c:pt idx="364">
                  <c:v>1.6500000000000001E-2</c:v>
                </c:pt>
                <c:pt idx="367">
                  <c:v>1.6500000000000001E-2</c:v>
                </c:pt>
                <c:pt idx="370">
                  <c:v>1.6500000000000001E-2</c:v>
                </c:pt>
                <c:pt idx="373">
                  <c:v>1.6500000000000001E-2</c:v>
                </c:pt>
                <c:pt idx="376">
                  <c:v>1.6500000000000001E-2</c:v>
                </c:pt>
                <c:pt idx="379">
                  <c:v>1.6500000000000001E-2</c:v>
                </c:pt>
                <c:pt idx="382" formatCode="&quot;(&quot;0.000&quot;)&quot;">
                  <c:v>3.4000000000000002E-2</c:v>
                </c:pt>
                <c:pt idx="385">
                  <c:v>1.6500000000000001E-2</c:v>
                </c:pt>
                <c:pt idx="388">
                  <c:v>1.6500000000000001E-2</c:v>
                </c:pt>
                <c:pt idx="391">
                  <c:v>1.6500000000000001E-2</c:v>
                </c:pt>
                <c:pt idx="394">
                  <c:v>1.6500000000000001E-2</c:v>
                </c:pt>
                <c:pt idx="397">
                  <c:v>1.6500000000000001E-2</c:v>
                </c:pt>
                <c:pt idx="400" formatCode="&quot;(&quot;0.000&quot;)&quot;">
                  <c:v>3.3000000000000002E-2</c:v>
                </c:pt>
                <c:pt idx="403">
                  <c:v>1.6500000000000001E-2</c:v>
                </c:pt>
                <c:pt idx="406">
                  <c:v>1.6500000000000001E-2</c:v>
                </c:pt>
                <c:pt idx="409">
                  <c:v>1.6500000000000001E-2</c:v>
                </c:pt>
                <c:pt idx="412">
                  <c:v>1.6500000000000001E-2</c:v>
                </c:pt>
                <c:pt idx="415">
                  <c:v>1.6500000000000001E-2</c:v>
                </c:pt>
                <c:pt idx="418">
                  <c:v>1.6500000000000001E-2</c:v>
                </c:pt>
                <c:pt idx="421">
                  <c:v>1.6500000000000001E-2</c:v>
                </c:pt>
                <c:pt idx="424">
                  <c:v>1.6500000000000001E-2</c:v>
                </c:pt>
                <c:pt idx="427">
                  <c:v>1.6500000000000001E-2</c:v>
                </c:pt>
                <c:pt idx="430">
                  <c:v>1.6500000000000001E-2</c:v>
                </c:pt>
                <c:pt idx="433">
                  <c:v>1.6500000000000001E-2</c:v>
                </c:pt>
                <c:pt idx="436">
                  <c:v>1.6500000000000001E-2</c:v>
                </c:pt>
                <c:pt idx="439">
                  <c:v>1.6500000000000001E-2</c:v>
                </c:pt>
                <c:pt idx="453">
                  <c:v>1.6500000000000001E-2</c:v>
                </c:pt>
              </c:numCache>
            </c:numRef>
          </c:val>
          <c:smooth val="0"/>
        </c:ser>
        <c:ser>
          <c:idx val="5"/>
          <c:order val="5"/>
          <c:tx>
            <c:strRef>
              <c:f>浮遊塵!$O$234</c:f>
              <c:strCache>
                <c:ptCount val="1"/>
                <c:pt idx="0">
                  <c:v>江島MS</c:v>
                </c:pt>
              </c:strCache>
            </c:strRef>
          </c:tx>
          <c:spPr>
            <a:ln w="12700">
              <a:noFill/>
              <a:prstDash val="solid"/>
            </a:ln>
          </c:spPr>
          <c:marker>
            <c:symbol val="circle"/>
            <c:size val="5"/>
            <c:spPr>
              <a:solidFill>
                <a:srgbClr val="800000"/>
              </a:solidFill>
              <a:ln>
                <a:solidFill>
                  <a:srgbClr val="800000"/>
                </a:solidFill>
                <a:prstDash val="solid"/>
              </a:ln>
            </c:spPr>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浮遊塵!$O$235:$O$722</c:f>
              <c:numCache>
                <c:formatCode>0.000</c:formatCode>
                <c:ptCount val="488"/>
                <c:pt idx="2">
                  <c:v>0.37037037037037035</c:v>
                </c:pt>
                <c:pt idx="5">
                  <c:v>0.18518518518518517</c:v>
                </c:pt>
                <c:pt idx="8">
                  <c:v>0.37037037037037035</c:v>
                </c:pt>
                <c:pt idx="11">
                  <c:v>0.37037037037037035</c:v>
                </c:pt>
                <c:pt idx="14">
                  <c:v>0.37037037037037035</c:v>
                </c:pt>
                <c:pt idx="17">
                  <c:v>0.37037037037037035</c:v>
                </c:pt>
                <c:pt idx="20">
                  <c:v>0.37037037037037035</c:v>
                </c:pt>
                <c:pt idx="23">
                  <c:v>0.37037037037037035</c:v>
                </c:pt>
                <c:pt idx="26">
                  <c:v>0.37037037037037035</c:v>
                </c:pt>
                <c:pt idx="29">
                  <c:v>0.37037037037037035</c:v>
                </c:pt>
                <c:pt idx="32">
                  <c:v>0.37037037037037035</c:v>
                </c:pt>
                <c:pt idx="35">
                  <c:v>0.37037037037037035</c:v>
                </c:pt>
                <c:pt idx="38">
                  <c:v>0.37037037037037035</c:v>
                </c:pt>
                <c:pt idx="41">
                  <c:v>0.37037037037037035</c:v>
                </c:pt>
                <c:pt idx="44">
                  <c:v>0.37037037037037035</c:v>
                </c:pt>
                <c:pt idx="47">
                  <c:v>0.37037037037037035</c:v>
                </c:pt>
                <c:pt idx="50">
                  <c:v>0.37037037037037035</c:v>
                </c:pt>
                <c:pt idx="53">
                  <c:v>0.37037037037037035</c:v>
                </c:pt>
                <c:pt idx="57">
                  <c:v>0.31851851851851853</c:v>
                </c:pt>
                <c:pt idx="60">
                  <c:v>0.26296296296296301</c:v>
                </c:pt>
                <c:pt idx="63">
                  <c:v>0.25555555555555554</c:v>
                </c:pt>
                <c:pt idx="66">
                  <c:v>0.25185185185185183</c:v>
                </c:pt>
                <c:pt idx="69">
                  <c:v>0.27037037037037037</c:v>
                </c:pt>
                <c:pt idx="72">
                  <c:v>0.28518518518518521</c:v>
                </c:pt>
                <c:pt idx="75">
                  <c:v>0.27777777777777779</c:v>
                </c:pt>
                <c:pt idx="78">
                  <c:v>0.26296296296296301</c:v>
                </c:pt>
                <c:pt idx="81">
                  <c:v>0.2</c:v>
                </c:pt>
                <c:pt idx="84">
                  <c:v>0.18</c:v>
                </c:pt>
                <c:pt idx="87">
                  <c:v>0.18</c:v>
                </c:pt>
                <c:pt idx="90">
                  <c:v>0.22</c:v>
                </c:pt>
                <c:pt idx="93">
                  <c:v>0.25</c:v>
                </c:pt>
                <c:pt idx="96">
                  <c:v>0.28000000000000003</c:v>
                </c:pt>
                <c:pt idx="99">
                  <c:v>0.28000000000000003</c:v>
                </c:pt>
                <c:pt idx="102">
                  <c:v>0.28000000000000003</c:v>
                </c:pt>
                <c:pt idx="105">
                  <c:v>0.15</c:v>
                </c:pt>
                <c:pt idx="108">
                  <c:v>0.158</c:v>
                </c:pt>
                <c:pt idx="111">
                  <c:v>0.16</c:v>
                </c:pt>
                <c:pt idx="114">
                  <c:v>0.17</c:v>
                </c:pt>
                <c:pt idx="117">
                  <c:v>0.25</c:v>
                </c:pt>
                <c:pt idx="120">
                  <c:v>0.25</c:v>
                </c:pt>
                <c:pt idx="123">
                  <c:v>0.24</c:v>
                </c:pt>
                <c:pt idx="126">
                  <c:v>0.25</c:v>
                </c:pt>
                <c:pt idx="129">
                  <c:v>0.24</c:v>
                </c:pt>
                <c:pt idx="132">
                  <c:v>0.27</c:v>
                </c:pt>
                <c:pt idx="135">
                  <c:v>0.17</c:v>
                </c:pt>
                <c:pt idx="138">
                  <c:v>0.17</c:v>
                </c:pt>
                <c:pt idx="141">
                  <c:v>0.15</c:v>
                </c:pt>
                <c:pt idx="144">
                  <c:v>0.15</c:v>
                </c:pt>
                <c:pt idx="147">
                  <c:v>0.15</c:v>
                </c:pt>
                <c:pt idx="150">
                  <c:v>0.28000000000000003</c:v>
                </c:pt>
                <c:pt idx="153">
                  <c:v>0.19</c:v>
                </c:pt>
                <c:pt idx="156">
                  <c:v>0.17</c:v>
                </c:pt>
                <c:pt idx="159">
                  <c:v>0.21</c:v>
                </c:pt>
                <c:pt idx="162">
                  <c:v>0.3</c:v>
                </c:pt>
                <c:pt idx="165">
                  <c:v>0.47</c:v>
                </c:pt>
                <c:pt idx="168">
                  <c:v>0.46</c:v>
                </c:pt>
                <c:pt idx="171">
                  <c:v>1.6500000000000001E-2</c:v>
                </c:pt>
                <c:pt idx="174">
                  <c:v>1.6500000000000001E-2</c:v>
                </c:pt>
                <c:pt idx="177">
                  <c:v>1.6500000000000001E-2</c:v>
                </c:pt>
                <c:pt idx="180">
                  <c:v>1.6500000000000001E-2</c:v>
                </c:pt>
                <c:pt idx="183">
                  <c:v>1.6500000000000001E-2</c:v>
                </c:pt>
                <c:pt idx="186">
                  <c:v>1.6500000000000001E-2</c:v>
                </c:pt>
                <c:pt idx="189">
                  <c:v>1.6500000000000001E-2</c:v>
                </c:pt>
                <c:pt idx="192">
                  <c:v>1.6500000000000001E-2</c:v>
                </c:pt>
                <c:pt idx="195">
                  <c:v>1.6500000000000001E-2</c:v>
                </c:pt>
                <c:pt idx="198">
                  <c:v>1.6500000000000001E-2</c:v>
                </c:pt>
                <c:pt idx="201">
                  <c:v>1.6500000000000001E-2</c:v>
                </c:pt>
                <c:pt idx="204">
                  <c:v>1.6500000000000001E-2</c:v>
                </c:pt>
                <c:pt idx="207">
                  <c:v>1.6500000000000001E-2</c:v>
                </c:pt>
                <c:pt idx="210">
                  <c:v>1.6500000000000001E-2</c:v>
                </c:pt>
                <c:pt idx="213">
                  <c:v>1.6500000000000001E-2</c:v>
                </c:pt>
                <c:pt idx="216">
                  <c:v>1.6500000000000001E-2</c:v>
                </c:pt>
                <c:pt idx="219">
                  <c:v>1.6500000000000001E-2</c:v>
                </c:pt>
                <c:pt idx="222">
                  <c:v>1.6500000000000001E-2</c:v>
                </c:pt>
                <c:pt idx="225">
                  <c:v>1.6500000000000001E-2</c:v>
                </c:pt>
                <c:pt idx="228">
                  <c:v>1.6500000000000001E-2</c:v>
                </c:pt>
                <c:pt idx="231">
                  <c:v>1.6500000000000001E-2</c:v>
                </c:pt>
                <c:pt idx="234">
                  <c:v>1.6500000000000001E-2</c:v>
                </c:pt>
                <c:pt idx="237">
                  <c:v>1.6500000000000001E-2</c:v>
                </c:pt>
                <c:pt idx="240">
                  <c:v>1.6500000000000001E-2</c:v>
                </c:pt>
                <c:pt idx="243">
                  <c:v>1.6500000000000001E-2</c:v>
                </c:pt>
                <c:pt idx="246">
                  <c:v>1.6500000000000001E-2</c:v>
                </c:pt>
                <c:pt idx="249">
                  <c:v>1.6500000000000001E-2</c:v>
                </c:pt>
                <c:pt idx="252">
                  <c:v>1.6500000000000001E-2</c:v>
                </c:pt>
                <c:pt idx="255">
                  <c:v>1.6500000000000001E-2</c:v>
                </c:pt>
                <c:pt idx="258">
                  <c:v>1.6500000000000001E-2</c:v>
                </c:pt>
                <c:pt idx="261">
                  <c:v>1.6500000000000001E-2</c:v>
                </c:pt>
                <c:pt idx="264">
                  <c:v>1.6500000000000001E-2</c:v>
                </c:pt>
                <c:pt idx="267">
                  <c:v>1.6500000000000001E-2</c:v>
                </c:pt>
                <c:pt idx="270">
                  <c:v>1.6500000000000001E-2</c:v>
                </c:pt>
                <c:pt idx="273">
                  <c:v>1.6500000000000001E-2</c:v>
                </c:pt>
                <c:pt idx="276">
                  <c:v>1.6500000000000001E-2</c:v>
                </c:pt>
                <c:pt idx="279">
                  <c:v>1.6500000000000001E-2</c:v>
                </c:pt>
                <c:pt idx="282">
                  <c:v>1.6500000000000001E-2</c:v>
                </c:pt>
                <c:pt idx="285">
                  <c:v>1.6500000000000001E-2</c:v>
                </c:pt>
                <c:pt idx="288">
                  <c:v>1.6500000000000001E-2</c:v>
                </c:pt>
                <c:pt idx="291">
                  <c:v>1.6500000000000001E-2</c:v>
                </c:pt>
                <c:pt idx="294">
                  <c:v>1.6500000000000001E-2</c:v>
                </c:pt>
                <c:pt idx="297">
                  <c:v>1.6500000000000001E-2</c:v>
                </c:pt>
                <c:pt idx="300">
                  <c:v>1.6500000000000001E-2</c:v>
                </c:pt>
                <c:pt idx="303">
                  <c:v>1.6500000000000001E-2</c:v>
                </c:pt>
                <c:pt idx="306">
                  <c:v>1.6500000000000001E-2</c:v>
                </c:pt>
                <c:pt idx="309">
                  <c:v>1.6500000000000001E-2</c:v>
                </c:pt>
                <c:pt idx="312">
                  <c:v>1.6500000000000001E-2</c:v>
                </c:pt>
                <c:pt idx="315">
                  <c:v>1.6500000000000001E-2</c:v>
                </c:pt>
                <c:pt idx="318">
                  <c:v>1.6500000000000001E-2</c:v>
                </c:pt>
                <c:pt idx="321" formatCode="&quot;(&quot;0.000&quot;)&quot;">
                  <c:v>3.4000000000000002E-2</c:v>
                </c:pt>
                <c:pt idx="324">
                  <c:v>1.6500000000000001E-2</c:v>
                </c:pt>
                <c:pt idx="327">
                  <c:v>1.6500000000000001E-2</c:v>
                </c:pt>
                <c:pt idx="330" formatCode="&quot;(&quot;0.000&quot;)&quot;">
                  <c:v>3.3000000000000002E-2</c:v>
                </c:pt>
                <c:pt idx="333">
                  <c:v>1.6500000000000001E-2</c:v>
                </c:pt>
                <c:pt idx="336">
                  <c:v>1.6500000000000001E-2</c:v>
                </c:pt>
                <c:pt idx="339">
                  <c:v>1.6500000000000001E-2</c:v>
                </c:pt>
                <c:pt idx="342">
                  <c:v>1.6500000000000001E-2</c:v>
                </c:pt>
                <c:pt idx="345">
                  <c:v>1.6500000000000001E-2</c:v>
                </c:pt>
                <c:pt idx="348">
                  <c:v>1.6500000000000001E-2</c:v>
                </c:pt>
                <c:pt idx="349">
                  <c:v>1.6500000000000001E-2</c:v>
                </c:pt>
                <c:pt idx="350">
                  <c:v>1.6500000000000001E-2</c:v>
                </c:pt>
                <c:pt idx="351">
                  <c:v>1.6500000000000001E-2</c:v>
                </c:pt>
                <c:pt idx="352">
                  <c:v>1.6500000000000001E-2</c:v>
                </c:pt>
                <c:pt idx="353">
                  <c:v>1.6500000000000001E-2</c:v>
                </c:pt>
                <c:pt idx="355">
                  <c:v>1.6500000000000001E-2</c:v>
                </c:pt>
                <c:pt idx="364">
                  <c:v>1.6500000000000001E-2</c:v>
                </c:pt>
                <c:pt idx="367">
                  <c:v>1.6500000000000001E-2</c:v>
                </c:pt>
                <c:pt idx="370">
                  <c:v>1.6500000000000001E-2</c:v>
                </c:pt>
                <c:pt idx="373">
                  <c:v>1.6500000000000001E-2</c:v>
                </c:pt>
                <c:pt idx="376">
                  <c:v>1.6500000000000001E-2</c:v>
                </c:pt>
                <c:pt idx="379">
                  <c:v>1.6500000000000001E-2</c:v>
                </c:pt>
                <c:pt idx="382" formatCode="&quot;(&quot;0.000&quot;)&quot;">
                  <c:v>3.7999999999999999E-2</c:v>
                </c:pt>
                <c:pt idx="385">
                  <c:v>1.6500000000000001E-2</c:v>
                </c:pt>
                <c:pt idx="388">
                  <c:v>1.6500000000000001E-2</c:v>
                </c:pt>
                <c:pt idx="391">
                  <c:v>1.6500000000000001E-2</c:v>
                </c:pt>
                <c:pt idx="394">
                  <c:v>4.1000000000000002E-2</c:v>
                </c:pt>
                <c:pt idx="397">
                  <c:v>1.6500000000000001E-2</c:v>
                </c:pt>
                <c:pt idx="400">
                  <c:v>1.6500000000000001E-2</c:v>
                </c:pt>
                <c:pt idx="403">
                  <c:v>1.6500000000000001E-2</c:v>
                </c:pt>
                <c:pt idx="406">
                  <c:v>1.6500000000000001E-2</c:v>
                </c:pt>
                <c:pt idx="409">
                  <c:v>1.6500000000000001E-2</c:v>
                </c:pt>
                <c:pt idx="412">
                  <c:v>1.6500000000000001E-2</c:v>
                </c:pt>
                <c:pt idx="415">
                  <c:v>1.6500000000000001E-2</c:v>
                </c:pt>
                <c:pt idx="418">
                  <c:v>1.6500000000000001E-2</c:v>
                </c:pt>
                <c:pt idx="421">
                  <c:v>1.6500000000000001E-2</c:v>
                </c:pt>
                <c:pt idx="424">
                  <c:v>1.6500000000000001E-2</c:v>
                </c:pt>
                <c:pt idx="427">
                  <c:v>1.6500000000000001E-2</c:v>
                </c:pt>
                <c:pt idx="430">
                  <c:v>1.6500000000000001E-2</c:v>
                </c:pt>
                <c:pt idx="433">
                  <c:v>1.6500000000000001E-2</c:v>
                </c:pt>
                <c:pt idx="436">
                  <c:v>2.5999999999999999E-2</c:v>
                </c:pt>
                <c:pt idx="439">
                  <c:v>1.6500000000000001E-2</c:v>
                </c:pt>
                <c:pt idx="453">
                  <c:v>1.6500000000000001E-2</c:v>
                </c:pt>
              </c:numCache>
            </c:numRef>
          </c:val>
          <c:smooth val="0"/>
        </c:ser>
        <c:ser>
          <c:idx val="6"/>
          <c:order val="6"/>
          <c:tx>
            <c:strRef>
              <c:f>浮遊塵!$AG$233</c:f>
              <c:strCache>
                <c:ptCount val="1"/>
                <c:pt idx="0">
                  <c:v>K40崩壊</c:v>
                </c:pt>
              </c:strCache>
            </c:strRef>
          </c:tx>
          <c:spPr>
            <a:ln w="31750">
              <a:solidFill>
                <a:srgbClr val="C00000"/>
              </a:solidFill>
              <a:prstDash val="sysDash"/>
            </a:ln>
          </c:spPr>
          <c:marker>
            <c:symbol val="none"/>
          </c:marker>
          <c:cat>
            <c:numRef>
              <c:f>浮遊塵!$C$235:$C$722</c:f>
              <c:numCache>
                <c:formatCode>[$-411]ge\.m\.d;@</c:formatCode>
                <c:ptCount val="488"/>
                <c:pt idx="0">
                  <c:v>29889</c:v>
                </c:pt>
                <c:pt idx="1">
                  <c:v>29921</c:v>
                </c:pt>
                <c:pt idx="2">
                  <c:v>29944</c:v>
                </c:pt>
                <c:pt idx="3">
                  <c:v>29978</c:v>
                </c:pt>
                <c:pt idx="4">
                  <c:v>30006</c:v>
                </c:pt>
                <c:pt idx="5">
                  <c:v>30039</c:v>
                </c:pt>
                <c:pt idx="6">
                  <c:v>30067</c:v>
                </c:pt>
                <c:pt idx="7">
                  <c:v>30097</c:v>
                </c:pt>
                <c:pt idx="8">
                  <c:v>30131</c:v>
                </c:pt>
                <c:pt idx="9">
                  <c:v>30162</c:v>
                </c:pt>
                <c:pt idx="10">
                  <c:v>30188</c:v>
                </c:pt>
                <c:pt idx="11">
                  <c:v>30223</c:v>
                </c:pt>
                <c:pt idx="12">
                  <c:v>30253</c:v>
                </c:pt>
                <c:pt idx="13">
                  <c:v>30280</c:v>
                </c:pt>
                <c:pt idx="14">
                  <c:v>30308</c:v>
                </c:pt>
                <c:pt idx="15">
                  <c:v>30345</c:v>
                </c:pt>
                <c:pt idx="16">
                  <c:v>30371</c:v>
                </c:pt>
                <c:pt idx="17">
                  <c:v>30398</c:v>
                </c:pt>
                <c:pt idx="18">
                  <c:v>30431</c:v>
                </c:pt>
                <c:pt idx="19">
                  <c:v>30466</c:v>
                </c:pt>
                <c:pt idx="20">
                  <c:v>30495</c:v>
                </c:pt>
                <c:pt idx="21">
                  <c:v>30523</c:v>
                </c:pt>
                <c:pt idx="22">
                  <c:v>30557</c:v>
                </c:pt>
                <c:pt idx="23">
                  <c:v>30586</c:v>
                </c:pt>
                <c:pt idx="24">
                  <c:v>30621</c:v>
                </c:pt>
                <c:pt idx="25">
                  <c:v>30650</c:v>
                </c:pt>
                <c:pt idx="26">
                  <c:v>30671</c:v>
                </c:pt>
                <c:pt idx="27">
                  <c:v>30711</c:v>
                </c:pt>
                <c:pt idx="28">
                  <c:v>30740</c:v>
                </c:pt>
                <c:pt idx="29">
                  <c:v>30768</c:v>
                </c:pt>
                <c:pt idx="30">
                  <c:v>30795</c:v>
                </c:pt>
                <c:pt idx="31">
                  <c:v>30830</c:v>
                </c:pt>
                <c:pt idx="32">
                  <c:v>30859</c:v>
                </c:pt>
                <c:pt idx="33">
                  <c:v>30893</c:v>
                </c:pt>
                <c:pt idx="34">
                  <c:v>30921</c:v>
                </c:pt>
                <c:pt idx="35">
                  <c:v>30952</c:v>
                </c:pt>
                <c:pt idx="36">
                  <c:v>30984</c:v>
                </c:pt>
                <c:pt idx="37">
                  <c:v>31012</c:v>
                </c:pt>
                <c:pt idx="38">
                  <c:v>31040</c:v>
                </c:pt>
                <c:pt idx="39">
                  <c:v>31075</c:v>
                </c:pt>
                <c:pt idx="40">
                  <c:v>31103</c:v>
                </c:pt>
                <c:pt idx="41">
                  <c:v>31131</c:v>
                </c:pt>
                <c:pt idx="42">
                  <c:v>31167</c:v>
                </c:pt>
                <c:pt idx="43">
                  <c:v>31194</c:v>
                </c:pt>
                <c:pt idx="44">
                  <c:v>31222</c:v>
                </c:pt>
                <c:pt idx="45">
                  <c:v>31257</c:v>
                </c:pt>
                <c:pt idx="46">
                  <c:v>31285</c:v>
                </c:pt>
                <c:pt idx="47">
                  <c:v>31320</c:v>
                </c:pt>
                <c:pt idx="48">
                  <c:v>31350</c:v>
                </c:pt>
                <c:pt idx="49">
                  <c:v>31380</c:v>
                </c:pt>
                <c:pt idx="50">
                  <c:v>31404</c:v>
                </c:pt>
                <c:pt idx="51">
                  <c:v>31439</c:v>
                </c:pt>
                <c:pt idx="52">
                  <c:v>31467</c:v>
                </c:pt>
                <c:pt idx="53">
                  <c:v>31495</c:v>
                </c:pt>
                <c:pt idx="54">
                  <c:v>31527</c:v>
                </c:pt>
                <c:pt idx="55">
                  <c:v>31530</c:v>
                </c:pt>
                <c:pt idx="56">
                  <c:v>31562</c:v>
                </c:pt>
                <c:pt idx="57">
                  <c:v>31593</c:v>
                </c:pt>
                <c:pt idx="58">
                  <c:v>31621</c:v>
                </c:pt>
                <c:pt idx="59">
                  <c:v>31649</c:v>
                </c:pt>
                <c:pt idx="60">
                  <c:v>31684</c:v>
                </c:pt>
                <c:pt idx="61">
                  <c:v>31712</c:v>
                </c:pt>
                <c:pt idx="62">
                  <c:v>31741</c:v>
                </c:pt>
                <c:pt idx="63">
                  <c:v>31769</c:v>
                </c:pt>
                <c:pt idx="64">
                  <c:v>31803</c:v>
                </c:pt>
                <c:pt idx="65">
                  <c:v>31831</c:v>
                </c:pt>
                <c:pt idx="66">
                  <c:v>31859</c:v>
                </c:pt>
                <c:pt idx="67">
                  <c:v>31895</c:v>
                </c:pt>
                <c:pt idx="68">
                  <c:v>31923</c:v>
                </c:pt>
                <c:pt idx="69">
                  <c:v>31953</c:v>
                </c:pt>
                <c:pt idx="70">
                  <c:v>31985</c:v>
                </c:pt>
                <c:pt idx="71">
                  <c:v>32015</c:v>
                </c:pt>
                <c:pt idx="72">
                  <c:v>32048</c:v>
                </c:pt>
                <c:pt idx="73">
                  <c:v>32075</c:v>
                </c:pt>
                <c:pt idx="74">
                  <c:v>32106</c:v>
                </c:pt>
                <c:pt idx="75">
                  <c:v>32135</c:v>
                </c:pt>
                <c:pt idx="76">
                  <c:v>32167</c:v>
                </c:pt>
                <c:pt idx="77">
                  <c:v>32198</c:v>
                </c:pt>
                <c:pt idx="78">
                  <c:v>32230</c:v>
                </c:pt>
                <c:pt idx="79">
                  <c:v>32260</c:v>
                </c:pt>
                <c:pt idx="80">
                  <c:v>32290</c:v>
                </c:pt>
                <c:pt idx="81">
                  <c:v>32321</c:v>
                </c:pt>
                <c:pt idx="82">
                  <c:v>32351</c:v>
                </c:pt>
                <c:pt idx="83">
                  <c:v>32384</c:v>
                </c:pt>
                <c:pt idx="84">
                  <c:v>32414</c:v>
                </c:pt>
                <c:pt idx="85">
                  <c:v>32444</c:v>
                </c:pt>
                <c:pt idx="86">
                  <c:v>32476</c:v>
                </c:pt>
                <c:pt idx="87">
                  <c:v>32504</c:v>
                </c:pt>
                <c:pt idx="88">
                  <c:v>32539</c:v>
                </c:pt>
                <c:pt idx="89">
                  <c:v>32566</c:v>
                </c:pt>
                <c:pt idx="90">
                  <c:v>32594</c:v>
                </c:pt>
                <c:pt idx="91">
                  <c:v>32624</c:v>
                </c:pt>
                <c:pt idx="92">
                  <c:v>32657</c:v>
                </c:pt>
                <c:pt idx="93">
                  <c:v>32685</c:v>
                </c:pt>
                <c:pt idx="94">
                  <c:v>32715</c:v>
                </c:pt>
                <c:pt idx="95">
                  <c:v>32748</c:v>
                </c:pt>
                <c:pt idx="96">
                  <c:v>32778</c:v>
                </c:pt>
                <c:pt idx="97">
                  <c:v>32811</c:v>
                </c:pt>
                <c:pt idx="98">
                  <c:v>32839</c:v>
                </c:pt>
                <c:pt idx="99">
                  <c:v>32867</c:v>
                </c:pt>
                <c:pt idx="100">
                  <c:v>32902</c:v>
                </c:pt>
                <c:pt idx="101">
                  <c:v>32930</c:v>
                </c:pt>
                <c:pt idx="102">
                  <c:v>32958</c:v>
                </c:pt>
                <c:pt idx="103">
                  <c:v>32989</c:v>
                </c:pt>
                <c:pt idx="104">
                  <c:v>33021</c:v>
                </c:pt>
                <c:pt idx="105">
                  <c:v>33049</c:v>
                </c:pt>
                <c:pt idx="106">
                  <c:v>33084</c:v>
                </c:pt>
                <c:pt idx="107">
                  <c:v>33113</c:v>
                </c:pt>
                <c:pt idx="108">
                  <c:v>33141</c:v>
                </c:pt>
                <c:pt idx="109">
                  <c:v>33175</c:v>
                </c:pt>
                <c:pt idx="110">
                  <c:v>33203</c:v>
                </c:pt>
                <c:pt idx="111">
                  <c:v>33232</c:v>
                </c:pt>
                <c:pt idx="112">
                  <c:v>33269</c:v>
                </c:pt>
                <c:pt idx="113">
                  <c:v>33294</c:v>
                </c:pt>
                <c:pt idx="114">
                  <c:v>33322</c:v>
                </c:pt>
                <c:pt idx="115">
                  <c:v>33352</c:v>
                </c:pt>
                <c:pt idx="116">
                  <c:v>33386</c:v>
                </c:pt>
                <c:pt idx="117">
                  <c:v>33413</c:v>
                </c:pt>
                <c:pt idx="118">
                  <c:v>33448</c:v>
                </c:pt>
                <c:pt idx="119">
                  <c:v>33478</c:v>
                </c:pt>
                <c:pt idx="120">
                  <c:v>33509</c:v>
                </c:pt>
                <c:pt idx="121">
                  <c:v>33539</c:v>
                </c:pt>
                <c:pt idx="122">
                  <c:v>33567</c:v>
                </c:pt>
                <c:pt idx="123">
                  <c:v>33596</c:v>
                </c:pt>
                <c:pt idx="124">
                  <c:v>33630</c:v>
                </c:pt>
                <c:pt idx="125">
                  <c:v>33660</c:v>
                </c:pt>
                <c:pt idx="126">
                  <c:v>33689</c:v>
                </c:pt>
                <c:pt idx="127">
                  <c:v>33721</c:v>
                </c:pt>
                <c:pt idx="128">
                  <c:v>33752</c:v>
                </c:pt>
                <c:pt idx="129">
                  <c:v>33780</c:v>
                </c:pt>
                <c:pt idx="130">
                  <c:v>33819</c:v>
                </c:pt>
                <c:pt idx="131">
                  <c:v>33843</c:v>
                </c:pt>
                <c:pt idx="132">
                  <c:v>33876</c:v>
                </c:pt>
                <c:pt idx="133">
                  <c:v>33907</c:v>
                </c:pt>
                <c:pt idx="134">
                  <c:v>33938</c:v>
                </c:pt>
                <c:pt idx="135">
                  <c:v>33962</c:v>
                </c:pt>
                <c:pt idx="136">
                  <c:v>33997</c:v>
                </c:pt>
                <c:pt idx="137">
                  <c:v>34025</c:v>
                </c:pt>
                <c:pt idx="138">
                  <c:v>34057</c:v>
                </c:pt>
                <c:pt idx="139">
                  <c:v>34085</c:v>
                </c:pt>
                <c:pt idx="140">
                  <c:v>34120</c:v>
                </c:pt>
                <c:pt idx="141">
                  <c:v>34149</c:v>
                </c:pt>
                <c:pt idx="142">
                  <c:v>34178</c:v>
                </c:pt>
                <c:pt idx="143">
                  <c:v>34211</c:v>
                </c:pt>
                <c:pt idx="144">
                  <c:v>34239</c:v>
                </c:pt>
                <c:pt idx="145">
                  <c:v>34270</c:v>
                </c:pt>
                <c:pt idx="146">
                  <c:v>34302</c:v>
                </c:pt>
                <c:pt idx="147">
                  <c:v>34330</c:v>
                </c:pt>
                <c:pt idx="148">
                  <c:v>34365</c:v>
                </c:pt>
                <c:pt idx="149">
                  <c:v>34393</c:v>
                </c:pt>
                <c:pt idx="150">
                  <c:v>34422</c:v>
                </c:pt>
                <c:pt idx="151">
                  <c:v>34451</c:v>
                </c:pt>
                <c:pt idx="152">
                  <c:v>34484</c:v>
                </c:pt>
                <c:pt idx="153">
                  <c:v>34512</c:v>
                </c:pt>
                <c:pt idx="154">
                  <c:v>34543</c:v>
                </c:pt>
                <c:pt idx="155">
                  <c:v>34576</c:v>
                </c:pt>
                <c:pt idx="156">
                  <c:v>34607</c:v>
                </c:pt>
                <c:pt idx="157">
                  <c:v>34638</c:v>
                </c:pt>
                <c:pt idx="158">
                  <c:v>34667</c:v>
                </c:pt>
                <c:pt idx="159">
                  <c:v>34694</c:v>
                </c:pt>
                <c:pt idx="160">
                  <c:v>34730</c:v>
                </c:pt>
                <c:pt idx="161">
                  <c:v>34757</c:v>
                </c:pt>
                <c:pt idx="162">
                  <c:v>34787</c:v>
                </c:pt>
                <c:pt idx="163">
                  <c:v>34817</c:v>
                </c:pt>
                <c:pt idx="164">
                  <c:v>34848</c:v>
                </c:pt>
                <c:pt idx="165">
                  <c:v>34879</c:v>
                </c:pt>
                <c:pt idx="166">
                  <c:v>34911</c:v>
                </c:pt>
                <c:pt idx="167">
                  <c:v>34939</c:v>
                </c:pt>
                <c:pt idx="168">
                  <c:v>34970</c:v>
                </c:pt>
                <c:pt idx="169">
                  <c:v>35002</c:v>
                </c:pt>
                <c:pt idx="170">
                  <c:v>35031</c:v>
                </c:pt>
                <c:pt idx="171">
                  <c:v>35058</c:v>
                </c:pt>
                <c:pt idx="172">
                  <c:v>35093</c:v>
                </c:pt>
                <c:pt idx="173">
                  <c:v>35121</c:v>
                </c:pt>
                <c:pt idx="174">
                  <c:v>35149</c:v>
                </c:pt>
                <c:pt idx="175">
                  <c:v>35185</c:v>
                </c:pt>
                <c:pt idx="176">
                  <c:v>35215</c:v>
                </c:pt>
                <c:pt idx="177">
                  <c:v>35243</c:v>
                </c:pt>
                <c:pt idx="178">
                  <c:v>35275</c:v>
                </c:pt>
                <c:pt idx="179">
                  <c:v>35305</c:v>
                </c:pt>
                <c:pt idx="180">
                  <c:v>35334</c:v>
                </c:pt>
                <c:pt idx="181">
                  <c:v>35367</c:v>
                </c:pt>
                <c:pt idx="182">
                  <c:v>35396</c:v>
                </c:pt>
                <c:pt idx="183">
                  <c:v>35425</c:v>
                </c:pt>
                <c:pt idx="184">
                  <c:v>35457</c:v>
                </c:pt>
                <c:pt idx="185">
                  <c:v>35488</c:v>
                </c:pt>
                <c:pt idx="186">
                  <c:v>35516</c:v>
                </c:pt>
                <c:pt idx="187">
                  <c:v>35553</c:v>
                </c:pt>
                <c:pt idx="188">
                  <c:v>35580</c:v>
                </c:pt>
                <c:pt idx="189">
                  <c:v>35611</c:v>
                </c:pt>
                <c:pt idx="190">
                  <c:v>35640</c:v>
                </c:pt>
                <c:pt idx="191">
                  <c:v>35669</c:v>
                </c:pt>
                <c:pt idx="192">
                  <c:v>35702</c:v>
                </c:pt>
                <c:pt idx="193">
                  <c:v>35731</c:v>
                </c:pt>
                <c:pt idx="194">
                  <c:v>35761</c:v>
                </c:pt>
                <c:pt idx="195">
                  <c:v>35789</c:v>
                </c:pt>
                <c:pt idx="196">
                  <c:v>35823</c:v>
                </c:pt>
                <c:pt idx="197">
                  <c:v>35852</c:v>
                </c:pt>
                <c:pt idx="198">
                  <c:v>35880</c:v>
                </c:pt>
                <c:pt idx="199">
                  <c:v>35912</c:v>
                </c:pt>
                <c:pt idx="200">
                  <c:v>35944</c:v>
                </c:pt>
                <c:pt idx="201">
                  <c:v>35971</c:v>
                </c:pt>
                <c:pt idx="202">
                  <c:v>36004</c:v>
                </c:pt>
                <c:pt idx="203">
                  <c:v>36038</c:v>
                </c:pt>
                <c:pt idx="204">
                  <c:v>36066</c:v>
                </c:pt>
                <c:pt idx="205">
                  <c:v>36094</c:v>
                </c:pt>
                <c:pt idx="206">
                  <c:v>36126</c:v>
                </c:pt>
                <c:pt idx="207">
                  <c:v>36153</c:v>
                </c:pt>
                <c:pt idx="208">
                  <c:v>36189</c:v>
                </c:pt>
                <c:pt idx="209">
                  <c:v>36217</c:v>
                </c:pt>
                <c:pt idx="210">
                  <c:v>36249</c:v>
                </c:pt>
                <c:pt idx="211">
                  <c:v>36276</c:v>
                </c:pt>
                <c:pt idx="212">
                  <c:v>36306</c:v>
                </c:pt>
                <c:pt idx="213">
                  <c:v>36339</c:v>
                </c:pt>
                <c:pt idx="214">
                  <c:v>36368</c:v>
                </c:pt>
                <c:pt idx="215">
                  <c:v>36402</c:v>
                </c:pt>
                <c:pt idx="216">
                  <c:v>36430</c:v>
                </c:pt>
                <c:pt idx="217">
                  <c:v>36462</c:v>
                </c:pt>
                <c:pt idx="218">
                  <c:v>36493</c:v>
                </c:pt>
                <c:pt idx="219">
                  <c:v>36521</c:v>
                </c:pt>
                <c:pt idx="220">
                  <c:v>36553</c:v>
                </c:pt>
                <c:pt idx="221">
                  <c:v>36584</c:v>
                </c:pt>
                <c:pt idx="222">
                  <c:v>36612</c:v>
                </c:pt>
                <c:pt idx="223">
                  <c:v>36642</c:v>
                </c:pt>
                <c:pt idx="224">
                  <c:v>36675</c:v>
                </c:pt>
                <c:pt idx="225">
                  <c:v>36703</c:v>
                </c:pt>
                <c:pt idx="226">
                  <c:v>36738</c:v>
                </c:pt>
                <c:pt idx="227">
                  <c:v>36769</c:v>
                </c:pt>
                <c:pt idx="228">
                  <c:v>36798</c:v>
                </c:pt>
                <c:pt idx="229">
                  <c:v>36830</c:v>
                </c:pt>
                <c:pt idx="230">
                  <c:v>36861</c:v>
                </c:pt>
                <c:pt idx="231">
                  <c:v>36888</c:v>
                </c:pt>
                <c:pt idx="232">
                  <c:v>36922</c:v>
                </c:pt>
                <c:pt idx="233">
                  <c:v>36950</c:v>
                </c:pt>
                <c:pt idx="234">
                  <c:v>36969</c:v>
                </c:pt>
                <c:pt idx="235">
                  <c:v>37013</c:v>
                </c:pt>
                <c:pt idx="236">
                  <c:v>37043</c:v>
                </c:pt>
                <c:pt idx="237">
                  <c:v>37074</c:v>
                </c:pt>
                <c:pt idx="238">
                  <c:v>37104</c:v>
                </c:pt>
                <c:pt idx="239">
                  <c:v>37137</c:v>
                </c:pt>
                <c:pt idx="240">
                  <c:v>37165</c:v>
                </c:pt>
                <c:pt idx="241">
                  <c:v>37196</c:v>
                </c:pt>
                <c:pt idx="242">
                  <c:v>37228</c:v>
                </c:pt>
                <c:pt idx="243">
                  <c:v>37260</c:v>
                </c:pt>
                <c:pt idx="244">
                  <c:v>37288</c:v>
                </c:pt>
                <c:pt idx="245">
                  <c:v>37316</c:v>
                </c:pt>
                <c:pt idx="246">
                  <c:v>37347</c:v>
                </c:pt>
                <c:pt idx="247">
                  <c:v>37378</c:v>
                </c:pt>
                <c:pt idx="248">
                  <c:v>37410</c:v>
                </c:pt>
                <c:pt idx="249">
                  <c:v>37438</c:v>
                </c:pt>
                <c:pt idx="250">
                  <c:v>37469</c:v>
                </c:pt>
                <c:pt idx="251">
                  <c:v>37501</c:v>
                </c:pt>
                <c:pt idx="252">
                  <c:v>37530</c:v>
                </c:pt>
                <c:pt idx="253">
                  <c:v>37561</c:v>
                </c:pt>
                <c:pt idx="254">
                  <c:v>37592</c:v>
                </c:pt>
                <c:pt idx="255">
                  <c:v>37627</c:v>
                </c:pt>
                <c:pt idx="256">
                  <c:v>37655</c:v>
                </c:pt>
                <c:pt idx="257">
                  <c:v>37683</c:v>
                </c:pt>
                <c:pt idx="258">
                  <c:v>37712</c:v>
                </c:pt>
                <c:pt idx="259">
                  <c:v>37743</c:v>
                </c:pt>
                <c:pt idx="260">
                  <c:v>37774</c:v>
                </c:pt>
                <c:pt idx="261">
                  <c:v>37803</c:v>
                </c:pt>
                <c:pt idx="262">
                  <c:v>37834</c:v>
                </c:pt>
                <c:pt idx="263">
                  <c:v>37865</c:v>
                </c:pt>
                <c:pt idx="264">
                  <c:v>37895</c:v>
                </c:pt>
                <c:pt idx="265">
                  <c:v>37929</c:v>
                </c:pt>
                <c:pt idx="266">
                  <c:v>37956</c:v>
                </c:pt>
                <c:pt idx="267">
                  <c:v>37991</c:v>
                </c:pt>
                <c:pt idx="268">
                  <c:v>38019</c:v>
                </c:pt>
                <c:pt idx="269">
                  <c:v>38047</c:v>
                </c:pt>
                <c:pt idx="270">
                  <c:v>38078</c:v>
                </c:pt>
                <c:pt idx="271">
                  <c:v>38113</c:v>
                </c:pt>
                <c:pt idx="272">
                  <c:v>38139</c:v>
                </c:pt>
                <c:pt idx="273">
                  <c:v>38169</c:v>
                </c:pt>
                <c:pt idx="274">
                  <c:v>38201</c:v>
                </c:pt>
                <c:pt idx="275">
                  <c:v>38231</c:v>
                </c:pt>
                <c:pt idx="276">
                  <c:v>38261</c:v>
                </c:pt>
                <c:pt idx="277">
                  <c:v>38292</c:v>
                </c:pt>
                <c:pt idx="278">
                  <c:v>38322</c:v>
                </c:pt>
                <c:pt idx="279">
                  <c:v>38356</c:v>
                </c:pt>
                <c:pt idx="280">
                  <c:v>38384</c:v>
                </c:pt>
                <c:pt idx="281">
                  <c:v>38412</c:v>
                </c:pt>
                <c:pt idx="282">
                  <c:v>38443</c:v>
                </c:pt>
                <c:pt idx="283">
                  <c:v>38474</c:v>
                </c:pt>
                <c:pt idx="284">
                  <c:v>38504</c:v>
                </c:pt>
                <c:pt idx="285">
                  <c:v>38534</c:v>
                </c:pt>
                <c:pt idx="286">
                  <c:v>38565</c:v>
                </c:pt>
                <c:pt idx="287">
                  <c:v>38596</c:v>
                </c:pt>
                <c:pt idx="288">
                  <c:v>38628</c:v>
                </c:pt>
                <c:pt idx="289">
                  <c:v>38657</c:v>
                </c:pt>
                <c:pt idx="290">
                  <c:v>38687</c:v>
                </c:pt>
                <c:pt idx="291">
                  <c:v>38721</c:v>
                </c:pt>
                <c:pt idx="292">
                  <c:v>38749</c:v>
                </c:pt>
                <c:pt idx="293">
                  <c:v>38777</c:v>
                </c:pt>
                <c:pt idx="294">
                  <c:v>38810</c:v>
                </c:pt>
                <c:pt idx="295">
                  <c:v>38839</c:v>
                </c:pt>
                <c:pt idx="296">
                  <c:v>38869</c:v>
                </c:pt>
                <c:pt idx="297">
                  <c:v>38901</c:v>
                </c:pt>
                <c:pt idx="298">
                  <c:v>38930</c:v>
                </c:pt>
                <c:pt idx="299">
                  <c:v>38961</c:v>
                </c:pt>
                <c:pt idx="300">
                  <c:v>38992</c:v>
                </c:pt>
                <c:pt idx="301">
                  <c:v>39022</c:v>
                </c:pt>
                <c:pt idx="302">
                  <c:v>39052</c:v>
                </c:pt>
                <c:pt idx="303">
                  <c:v>39086</c:v>
                </c:pt>
                <c:pt idx="304">
                  <c:v>39114</c:v>
                </c:pt>
                <c:pt idx="305">
                  <c:v>39142</c:v>
                </c:pt>
                <c:pt idx="306">
                  <c:v>39174</c:v>
                </c:pt>
                <c:pt idx="307">
                  <c:v>39204</c:v>
                </c:pt>
                <c:pt idx="308">
                  <c:v>39234</c:v>
                </c:pt>
                <c:pt idx="309">
                  <c:v>39265</c:v>
                </c:pt>
                <c:pt idx="310">
                  <c:v>39295</c:v>
                </c:pt>
                <c:pt idx="311">
                  <c:v>39328</c:v>
                </c:pt>
                <c:pt idx="312">
                  <c:v>39356</c:v>
                </c:pt>
                <c:pt idx="313">
                  <c:v>39387</c:v>
                </c:pt>
                <c:pt idx="314">
                  <c:v>39419</c:v>
                </c:pt>
                <c:pt idx="315">
                  <c:v>39451</c:v>
                </c:pt>
                <c:pt idx="316">
                  <c:v>39479</c:v>
                </c:pt>
                <c:pt idx="317">
                  <c:v>39510</c:v>
                </c:pt>
                <c:pt idx="318">
                  <c:v>39539</c:v>
                </c:pt>
                <c:pt idx="319">
                  <c:v>39570</c:v>
                </c:pt>
                <c:pt idx="320">
                  <c:v>39603</c:v>
                </c:pt>
                <c:pt idx="321">
                  <c:v>39630</c:v>
                </c:pt>
                <c:pt idx="322">
                  <c:v>39661</c:v>
                </c:pt>
                <c:pt idx="323">
                  <c:v>39692</c:v>
                </c:pt>
                <c:pt idx="324">
                  <c:v>39722</c:v>
                </c:pt>
                <c:pt idx="325">
                  <c:v>39756</c:v>
                </c:pt>
                <c:pt idx="326">
                  <c:v>39783</c:v>
                </c:pt>
                <c:pt idx="327">
                  <c:v>39818</c:v>
                </c:pt>
                <c:pt idx="328">
                  <c:v>39846</c:v>
                </c:pt>
                <c:pt idx="329">
                  <c:v>39874</c:v>
                </c:pt>
                <c:pt idx="330">
                  <c:v>39904</c:v>
                </c:pt>
                <c:pt idx="331">
                  <c:v>39933</c:v>
                </c:pt>
                <c:pt idx="332">
                  <c:v>39965</c:v>
                </c:pt>
                <c:pt idx="333">
                  <c:v>39995</c:v>
                </c:pt>
                <c:pt idx="334">
                  <c:v>40028</c:v>
                </c:pt>
                <c:pt idx="335">
                  <c:v>40057</c:v>
                </c:pt>
                <c:pt idx="336">
                  <c:v>40087</c:v>
                </c:pt>
                <c:pt idx="337">
                  <c:v>40119</c:v>
                </c:pt>
                <c:pt idx="338">
                  <c:v>40148</c:v>
                </c:pt>
                <c:pt idx="339">
                  <c:v>39817</c:v>
                </c:pt>
                <c:pt idx="340">
                  <c:v>40210</c:v>
                </c:pt>
                <c:pt idx="341">
                  <c:v>40238</c:v>
                </c:pt>
                <c:pt idx="342">
                  <c:v>40269</c:v>
                </c:pt>
                <c:pt idx="343">
                  <c:v>40298</c:v>
                </c:pt>
                <c:pt idx="344">
                  <c:v>40330</c:v>
                </c:pt>
                <c:pt idx="345">
                  <c:v>40360</c:v>
                </c:pt>
                <c:pt idx="346">
                  <c:v>40392</c:v>
                </c:pt>
                <c:pt idx="347">
                  <c:v>40422</c:v>
                </c:pt>
                <c:pt idx="348">
                  <c:v>40452</c:v>
                </c:pt>
                <c:pt idx="349">
                  <c:v>40483</c:v>
                </c:pt>
                <c:pt idx="350">
                  <c:v>40513</c:v>
                </c:pt>
                <c:pt idx="351">
                  <c:v>40547</c:v>
                </c:pt>
                <c:pt idx="352">
                  <c:v>40575</c:v>
                </c:pt>
                <c:pt idx="353">
                  <c:v>40603</c:v>
                </c:pt>
                <c:pt idx="354">
                  <c:v>40612</c:v>
                </c:pt>
                <c:pt idx="355">
                  <c:v>40613</c:v>
                </c:pt>
                <c:pt idx="356">
                  <c:v>40665</c:v>
                </c:pt>
                <c:pt idx="357">
                  <c:v>40695</c:v>
                </c:pt>
                <c:pt idx="358">
                  <c:v>40725</c:v>
                </c:pt>
                <c:pt idx="359">
                  <c:v>40756</c:v>
                </c:pt>
                <c:pt idx="360">
                  <c:v>40787</c:v>
                </c:pt>
                <c:pt idx="361">
                  <c:v>40819</c:v>
                </c:pt>
                <c:pt idx="362">
                  <c:v>40848</c:v>
                </c:pt>
                <c:pt idx="363">
                  <c:v>40878</c:v>
                </c:pt>
                <c:pt idx="364">
                  <c:v>40912</c:v>
                </c:pt>
                <c:pt idx="365">
                  <c:v>40940</c:v>
                </c:pt>
                <c:pt idx="366">
                  <c:v>40969</c:v>
                </c:pt>
                <c:pt idx="367">
                  <c:v>41001</c:v>
                </c:pt>
                <c:pt idx="368">
                  <c:v>41031</c:v>
                </c:pt>
                <c:pt idx="369">
                  <c:v>41061</c:v>
                </c:pt>
                <c:pt idx="370">
                  <c:v>41092</c:v>
                </c:pt>
                <c:pt idx="371">
                  <c:v>41122</c:v>
                </c:pt>
                <c:pt idx="372">
                  <c:v>41155</c:v>
                </c:pt>
                <c:pt idx="373">
                  <c:v>41183</c:v>
                </c:pt>
                <c:pt idx="374">
                  <c:v>41214</c:v>
                </c:pt>
                <c:pt idx="375">
                  <c:v>41246</c:v>
                </c:pt>
                <c:pt idx="376">
                  <c:v>41278</c:v>
                </c:pt>
                <c:pt idx="377">
                  <c:v>41306</c:v>
                </c:pt>
                <c:pt idx="378">
                  <c:v>41334</c:v>
                </c:pt>
                <c:pt idx="379">
                  <c:v>41365</c:v>
                </c:pt>
                <c:pt idx="380">
                  <c:v>41396</c:v>
                </c:pt>
                <c:pt idx="381">
                  <c:v>41428</c:v>
                </c:pt>
                <c:pt idx="382">
                  <c:v>41456</c:v>
                </c:pt>
                <c:pt idx="383">
                  <c:v>41487</c:v>
                </c:pt>
                <c:pt idx="384">
                  <c:v>41519</c:v>
                </c:pt>
                <c:pt idx="385">
                  <c:v>41548</c:v>
                </c:pt>
                <c:pt idx="386">
                  <c:v>41579</c:v>
                </c:pt>
                <c:pt idx="387">
                  <c:v>41610</c:v>
                </c:pt>
                <c:pt idx="388">
                  <c:v>41645</c:v>
                </c:pt>
                <c:pt idx="389">
                  <c:v>41673</c:v>
                </c:pt>
                <c:pt idx="390">
                  <c:v>41701</c:v>
                </c:pt>
                <c:pt idx="391">
                  <c:v>41730</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浮遊塵!$AG$235:$AG$722</c:f>
              <c:numCache>
                <c:formatCode>.000</c:formatCode>
                <c:ptCount val="488"/>
                <c:pt idx="0">
                  <c:v>0.1</c:v>
                </c:pt>
                <c:pt idx="1">
                  <c:v>9.9999999995244518E-2</c:v>
                </c:pt>
                <c:pt idx="2">
                  <c:v>9.9999999991826502E-2</c:v>
                </c:pt>
                <c:pt idx="3">
                  <c:v>9.999999998677378E-2</c:v>
                </c:pt>
                <c:pt idx="4">
                  <c:v>9.9999999982612719E-2</c:v>
                </c:pt>
                <c:pt idx="5">
                  <c:v>9.9999999977708615E-2</c:v>
                </c:pt>
                <c:pt idx="6">
                  <c:v>9.9999999973547568E-2</c:v>
                </c:pt>
                <c:pt idx="7">
                  <c:v>9.9999999969089287E-2</c:v>
                </c:pt>
                <c:pt idx="8">
                  <c:v>9.9999999964036579E-2</c:v>
                </c:pt>
                <c:pt idx="9">
                  <c:v>9.9999999959429681E-2</c:v>
                </c:pt>
                <c:pt idx="10">
                  <c:v>9.9999999955565841E-2</c:v>
                </c:pt>
                <c:pt idx="11">
                  <c:v>9.9999999950364515E-2</c:v>
                </c:pt>
                <c:pt idx="12">
                  <c:v>9.9999999945906234E-2</c:v>
                </c:pt>
                <c:pt idx="13">
                  <c:v>9.9999999941893791E-2</c:v>
                </c:pt>
                <c:pt idx="14">
                  <c:v>9.9999999937732731E-2</c:v>
                </c:pt>
                <c:pt idx="15">
                  <c:v>9.9999999932234185E-2</c:v>
                </c:pt>
                <c:pt idx="16">
                  <c:v>9.9999999928370345E-2</c:v>
                </c:pt>
                <c:pt idx="17">
                  <c:v>9.9999999924357916E-2</c:v>
                </c:pt>
                <c:pt idx="18">
                  <c:v>9.9999999919453797E-2</c:v>
                </c:pt>
                <c:pt idx="19">
                  <c:v>9.9999999914252458E-2</c:v>
                </c:pt>
                <c:pt idx="20">
                  <c:v>9.9999999909942794E-2</c:v>
                </c:pt>
                <c:pt idx="21">
                  <c:v>9.9999999905781747E-2</c:v>
                </c:pt>
                <c:pt idx="22">
                  <c:v>9.9999999900729039E-2</c:v>
                </c:pt>
                <c:pt idx="23">
                  <c:v>9.9999999896419375E-2</c:v>
                </c:pt>
                <c:pt idx="24">
                  <c:v>9.999999989121805E-2</c:v>
                </c:pt>
                <c:pt idx="25">
                  <c:v>9.9999999886908386E-2</c:v>
                </c:pt>
                <c:pt idx="26">
                  <c:v>9.9999999883787591E-2</c:v>
                </c:pt>
                <c:pt idx="27">
                  <c:v>9.9999999877843207E-2</c:v>
                </c:pt>
                <c:pt idx="28">
                  <c:v>9.9999999873533543E-2</c:v>
                </c:pt>
                <c:pt idx="29">
                  <c:v>9.9999999869372469E-2</c:v>
                </c:pt>
                <c:pt idx="30">
                  <c:v>9.999999986536004E-2</c:v>
                </c:pt>
                <c:pt idx="31">
                  <c:v>9.9999999860158714E-2</c:v>
                </c:pt>
                <c:pt idx="32">
                  <c:v>9.999999985584905E-2</c:v>
                </c:pt>
                <c:pt idx="33">
                  <c:v>9.9999999850796328E-2</c:v>
                </c:pt>
                <c:pt idx="34">
                  <c:v>9.9999999846635268E-2</c:v>
                </c:pt>
                <c:pt idx="35">
                  <c:v>9.9999999842028398E-2</c:v>
                </c:pt>
                <c:pt idx="36">
                  <c:v>9.9999999837272882E-2</c:v>
                </c:pt>
                <c:pt idx="37">
                  <c:v>9.9999999833111836E-2</c:v>
                </c:pt>
                <c:pt idx="38">
                  <c:v>9.9999999828950761E-2</c:v>
                </c:pt>
                <c:pt idx="39">
                  <c:v>9.9999999823749436E-2</c:v>
                </c:pt>
                <c:pt idx="40">
                  <c:v>9.9999999819588389E-2</c:v>
                </c:pt>
                <c:pt idx="41">
                  <c:v>9.9999999815427343E-2</c:v>
                </c:pt>
                <c:pt idx="42">
                  <c:v>9.99999998100774E-2</c:v>
                </c:pt>
                <c:pt idx="43">
                  <c:v>9.9999999806064943E-2</c:v>
                </c:pt>
                <c:pt idx="44">
                  <c:v>9.9999999801903883E-2</c:v>
                </c:pt>
                <c:pt idx="45">
                  <c:v>9.9999999796702557E-2</c:v>
                </c:pt>
                <c:pt idx="46">
                  <c:v>9.9999999792541511E-2</c:v>
                </c:pt>
                <c:pt idx="47">
                  <c:v>9.9999999787340185E-2</c:v>
                </c:pt>
                <c:pt idx="48">
                  <c:v>9.9999999782881904E-2</c:v>
                </c:pt>
                <c:pt idx="49">
                  <c:v>9.9999999778423623E-2</c:v>
                </c:pt>
                <c:pt idx="50">
                  <c:v>9.9999999774857018E-2</c:v>
                </c:pt>
                <c:pt idx="51">
                  <c:v>9.9999999769655679E-2</c:v>
                </c:pt>
                <c:pt idx="52">
                  <c:v>9.9999999765494632E-2</c:v>
                </c:pt>
                <c:pt idx="53">
                  <c:v>9.9999999761333558E-2</c:v>
                </c:pt>
                <c:pt idx="54">
                  <c:v>9.9999999756578084E-2</c:v>
                </c:pt>
                <c:pt idx="56">
                  <c:v>9.9999999994947297E-2</c:v>
                </c:pt>
                <c:pt idx="57">
                  <c:v>9.9999999990340399E-2</c:v>
                </c:pt>
                <c:pt idx="58">
                  <c:v>9.9999999986179353E-2</c:v>
                </c:pt>
                <c:pt idx="59">
                  <c:v>9.9999999982018278E-2</c:v>
                </c:pt>
                <c:pt idx="60">
                  <c:v>9.9999999976816967E-2</c:v>
                </c:pt>
                <c:pt idx="61">
                  <c:v>9.9999999972655906E-2</c:v>
                </c:pt>
                <c:pt idx="62">
                  <c:v>9.9999999968346243E-2</c:v>
                </c:pt>
                <c:pt idx="63">
                  <c:v>9.9999999964185182E-2</c:v>
                </c:pt>
                <c:pt idx="64">
                  <c:v>9.9999999959132474E-2</c:v>
                </c:pt>
                <c:pt idx="65">
                  <c:v>9.99999999549714E-2</c:v>
                </c:pt>
                <c:pt idx="66">
                  <c:v>9.9999999950810353E-2</c:v>
                </c:pt>
                <c:pt idx="67">
                  <c:v>9.999999994546041E-2</c:v>
                </c:pt>
                <c:pt idx="68">
                  <c:v>9.9999999941299364E-2</c:v>
                </c:pt>
                <c:pt idx="69">
                  <c:v>9.9999999936841083E-2</c:v>
                </c:pt>
                <c:pt idx="70">
                  <c:v>9.9999999932085581E-2</c:v>
                </c:pt>
                <c:pt idx="71">
                  <c:v>9.99999999276273E-2</c:v>
                </c:pt>
                <c:pt idx="72">
                  <c:v>9.9999999922723196E-2</c:v>
                </c:pt>
                <c:pt idx="73">
                  <c:v>9.9999999918710739E-2</c:v>
                </c:pt>
                <c:pt idx="74">
                  <c:v>9.9999999914103868E-2</c:v>
                </c:pt>
                <c:pt idx="75">
                  <c:v>9.9999999909794204E-2</c:v>
                </c:pt>
                <c:pt idx="76">
                  <c:v>9.9999999905038703E-2</c:v>
                </c:pt>
                <c:pt idx="77">
                  <c:v>9.9999999900431805E-2</c:v>
                </c:pt>
                <c:pt idx="78">
                  <c:v>9.9999999895676317E-2</c:v>
                </c:pt>
                <c:pt idx="79">
                  <c:v>9.999999989121805E-2</c:v>
                </c:pt>
                <c:pt idx="80">
                  <c:v>9.9999999886759769E-2</c:v>
                </c:pt>
                <c:pt idx="81">
                  <c:v>9.9999999882152871E-2</c:v>
                </c:pt>
                <c:pt idx="82">
                  <c:v>9.999999987769459E-2</c:v>
                </c:pt>
                <c:pt idx="83">
                  <c:v>9.9999999872790499E-2</c:v>
                </c:pt>
                <c:pt idx="84">
                  <c:v>9.9999999868332218E-2</c:v>
                </c:pt>
                <c:pt idx="85">
                  <c:v>9.9999999863873937E-2</c:v>
                </c:pt>
                <c:pt idx="86">
                  <c:v>9.9999999859118449E-2</c:v>
                </c:pt>
                <c:pt idx="87">
                  <c:v>9.9999999854957389E-2</c:v>
                </c:pt>
                <c:pt idx="88">
                  <c:v>9.9999999849756049E-2</c:v>
                </c:pt>
                <c:pt idx="89">
                  <c:v>9.999999984574362E-2</c:v>
                </c:pt>
                <c:pt idx="90">
                  <c:v>9.9999999841582546E-2</c:v>
                </c:pt>
                <c:pt idx="91">
                  <c:v>9.9999999837124265E-2</c:v>
                </c:pt>
                <c:pt idx="92">
                  <c:v>9.9999999832220174E-2</c:v>
                </c:pt>
                <c:pt idx="93">
                  <c:v>9.9999999828059127E-2</c:v>
                </c:pt>
                <c:pt idx="94">
                  <c:v>9.9999999823600846E-2</c:v>
                </c:pt>
                <c:pt idx="95">
                  <c:v>9.9999999818696728E-2</c:v>
                </c:pt>
                <c:pt idx="96">
                  <c:v>9.9999999814238461E-2</c:v>
                </c:pt>
                <c:pt idx="97">
                  <c:v>9.9999999809334342E-2</c:v>
                </c:pt>
                <c:pt idx="98">
                  <c:v>9.9999999805173295E-2</c:v>
                </c:pt>
                <c:pt idx="99">
                  <c:v>9.9999999801012221E-2</c:v>
                </c:pt>
                <c:pt idx="100">
                  <c:v>9.9999999795810923E-2</c:v>
                </c:pt>
                <c:pt idx="101">
                  <c:v>9.9999999791649849E-2</c:v>
                </c:pt>
                <c:pt idx="102">
                  <c:v>9.9999999787488802E-2</c:v>
                </c:pt>
                <c:pt idx="103">
                  <c:v>9.9999999782881904E-2</c:v>
                </c:pt>
                <c:pt idx="104">
                  <c:v>9.9999999778126417E-2</c:v>
                </c:pt>
                <c:pt idx="105">
                  <c:v>9.9999999773965342E-2</c:v>
                </c:pt>
                <c:pt idx="106">
                  <c:v>9.9999999768764017E-2</c:v>
                </c:pt>
                <c:pt idx="107">
                  <c:v>9.9999999764454353E-2</c:v>
                </c:pt>
                <c:pt idx="108">
                  <c:v>9.9999999760293307E-2</c:v>
                </c:pt>
                <c:pt idx="109">
                  <c:v>9.9999999755240598E-2</c:v>
                </c:pt>
                <c:pt idx="110">
                  <c:v>9.9999999751079524E-2</c:v>
                </c:pt>
                <c:pt idx="111">
                  <c:v>9.999999974676986E-2</c:v>
                </c:pt>
                <c:pt idx="112">
                  <c:v>9.9999999741271328E-2</c:v>
                </c:pt>
                <c:pt idx="113">
                  <c:v>9.9999999737556092E-2</c:v>
                </c:pt>
                <c:pt idx="114">
                  <c:v>9.9999999733395017E-2</c:v>
                </c:pt>
                <c:pt idx="115">
                  <c:v>9.999999972893675E-2</c:v>
                </c:pt>
                <c:pt idx="116">
                  <c:v>9.9999999723884028E-2</c:v>
                </c:pt>
                <c:pt idx="117">
                  <c:v>9.9999999719871599E-2</c:v>
                </c:pt>
                <c:pt idx="118">
                  <c:v>9.9999999714670273E-2</c:v>
                </c:pt>
                <c:pt idx="119">
                  <c:v>9.9999999710211993E-2</c:v>
                </c:pt>
                <c:pt idx="120">
                  <c:v>9.9999999705605094E-2</c:v>
                </c:pt>
                <c:pt idx="121">
                  <c:v>9.9999999701146813E-2</c:v>
                </c:pt>
                <c:pt idx="122">
                  <c:v>9.9999999696985767E-2</c:v>
                </c:pt>
                <c:pt idx="123">
                  <c:v>9.9999999692676103E-2</c:v>
                </c:pt>
                <c:pt idx="124">
                  <c:v>9.9999999687623395E-2</c:v>
                </c:pt>
                <c:pt idx="125">
                  <c:v>9.9999999683165114E-2</c:v>
                </c:pt>
                <c:pt idx="126">
                  <c:v>9.9999999678855422E-2</c:v>
                </c:pt>
                <c:pt idx="127">
                  <c:v>9.9999999674099949E-2</c:v>
                </c:pt>
                <c:pt idx="128">
                  <c:v>9.999999966949305E-2</c:v>
                </c:pt>
                <c:pt idx="129">
                  <c:v>9.9999999665332004E-2</c:v>
                </c:pt>
                <c:pt idx="130">
                  <c:v>9.9999999659536237E-2</c:v>
                </c:pt>
                <c:pt idx="131">
                  <c:v>9.9999999655969618E-2</c:v>
                </c:pt>
                <c:pt idx="132">
                  <c:v>9.9999999651065499E-2</c:v>
                </c:pt>
                <c:pt idx="133">
                  <c:v>9.9999999646458629E-2</c:v>
                </c:pt>
                <c:pt idx="134">
                  <c:v>9.9999999641851745E-2</c:v>
                </c:pt>
                <c:pt idx="135">
                  <c:v>9.9999999638285125E-2</c:v>
                </c:pt>
                <c:pt idx="136">
                  <c:v>9.99999996330838E-2</c:v>
                </c:pt>
                <c:pt idx="137">
                  <c:v>9.9999999628922726E-2</c:v>
                </c:pt>
                <c:pt idx="138">
                  <c:v>9.9999999624167238E-2</c:v>
                </c:pt>
                <c:pt idx="139">
                  <c:v>9.9999999620006164E-2</c:v>
                </c:pt>
                <c:pt idx="140">
                  <c:v>9.9999999614804866E-2</c:v>
                </c:pt>
                <c:pt idx="141">
                  <c:v>9.9999999610495174E-2</c:v>
                </c:pt>
                <c:pt idx="142">
                  <c:v>9.9999999606185511E-2</c:v>
                </c:pt>
                <c:pt idx="143">
                  <c:v>9.999999960128142E-2</c:v>
                </c:pt>
                <c:pt idx="144">
                  <c:v>9.9999999597120359E-2</c:v>
                </c:pt>
                <c:pt idx="145">
                  <c:v>9.9999999592513475E-2</c:v>
                </c:pt>
                <c:pt idx="146">
                  <c:v>9.9999999587757959E-2</c:v>
                </c:pt>
                <c:pt idx="147">
                  <c:v>9.9999999583596913E-2</c:v>
                </c:pt>
                <c:pt idx="148">
                  <c:v>9.9999999578395588E-2</c:v>
                </c:pt>
                <c:pt idx="149">
                  <c:v>9.9999999574234541E-2</c:v>
                </c:pt>
                <c:pt idx="150">
                  <c:v>9.9999999569924877E-2</c:v>
                </c:pt>
                <c:pt idx="151">
                  <c:v>9.9999999565615186E-2</c:v>
                </c:pt>
                <c:pt idx="152">
                  <c:v>9.9999999560711095E-2</c:v>
                </c:pt>
                <c:pt idx="153">
                  <c:v>9.9999999556550034E-2</c:v>
                </c:pt>
                <c:pt idx="154">
                  <c:v>9.999999955194315E-2</c:v>
                </c:pt>
                <c:pt idx="155">
                  <c:v>9.9999999547039045E-2</c:v>
                </c:pt>
                <c:pt idx="156">
                  <c:v>9.9999999542432161E-2</c:v>
                </c:pt>
                <c:pt idx="157">
                  <c:v>9.9999999537825263E-2</c:v>
                </c:pt>
                <c:pt idx="158">
                  <c:v>9.9999999533515599E-2</c:v>
                </c:pt>
                <c:pt idx="159">
                  <c:v>9.9999999529503142E-2</c:v>
                </c:pt>
                <c:pt idx="160">
                  <c:v>9.9999999524153227E-2</c:v>
                </c:pt>
                <c:pt idx="161">
                  <c:v>9.999999952014077E-2</c:v>
                </c:pt>
                <c:pt idx="162">
                  <c:v>9.9999999515682489E-2</c:v>
                </c:pt>
                <c:pt idx="163">
                  <c:v>9.9999999511224208E-2</c:v>
                </c:pt>
                <c:pt idx="164">
                  <c:v>9.9999999506617337E-2</c:v>
                </c:pt>
                <c:pt idx="165">
                  <c:v>9.9999999502010439E-2</c:v>
                </c:pt>
                <c:pt idx="166">
                  <c:v>9.9999999497254938E-2</c:v>
                </c:pt>
                <c:pt idx="167">
                  <c:v>9.9999999493093891E-2</c:v>
                </c:pt>
                <c:pt idx="168">
                  <c:v>9.9999999488486993E-2</c:v>
                </c:pt>
                <c:pt idx="169">
                  <c:v>9.9999999483731505E-2</c:v>
                </c:pt>
                <c:pt idx="170">
                  <c:v>9.9999999479421828E-2</c:v>
                </c:pt>
                <c:pt idx="171">
                  <c:v>9.9999999475409385E-2</c:v>
                </c:pt>
                <c:pt idx="172">
                  <c:v>9.9999999470208059E-2</c:v>
                </c:pt>
                <c:pt idx="173">
                  <c:v>9.9999999466047013E-2</c:v>
                </c:pt>
                <c:pt idx="174">
                  <c:v>9.9999999461885938E-2</c:v>
                </c:pt>
                <c:pt idx="175">
                  <c:v>9.9999999456536023E-2</c:v>
                </c:pt>
                <c:pt idx="176">
                  <c:v>9.9999999452077742E-2</c:v>
                </c:pt>
                <c:pt idx="177">
                  <c:v>9.9999999447916668E-2</c:v>
                </c:pt>
                <c:pt idx="178">
                  <c:v>9.9999999443161181E-2</c:v>
                </c:pt>
                <c:pt idx="179">
                  <c:v>9.9999999438702913E-2</c:v>
                </c:pt>
                <c:pt idx="180">
                  <c:v>9.999999943439325E-2</c:v>
                </c:pt>
                <c:pt idx="181">
                  <c:v>9.9999999429489117E-2</c:v>
                </c:pt>
                <c:pt idx="182">
                  <c:v>9.9999999425179453E-2</c:v>
                </c:pt>
                <c:pt idx="183">
                  <c:v>9.999999942086979E-2</c:v>
                </c:pt>
                <c:pt idx="184">
                  <c:v>9.9999999416114316E-2</c:v>
                </c:pt>
                <c:pt idx="185">
                  <c:v>9.9999999411507418E-2</c:v>
                </c:pt>
                <c:pt idx="186">
                  <c:v>9.9999999407346343E-2</c:v>
                </c:pt>
                <c:pt idx="187">
                  <c:v>9.9999999401847811E-2</c:v>
                </c:pt>
                <c:pt idx="188">
                  <c:v>9.9999999397835354E-2</c:v>
                </c:pt>
                <c:pt idx="189">
                  <c:v>9.9999999393228484E-2</c:v>
                </c:pt>
                <c:pt idx="190">
                  <c:v>9.9999999388918792E-2</c:v>
                </c:pt>
                <c:pt idx="191">
                  <c:v>9.9999999384609128E-2</c:v>
                </c:pt>
                <c:pt idx="192">
                  <c:v>9.9999999379705037E-2</c:v>
                </c:pt>
                <c:pt idx="193">
                  <c:v>9.9999999375395374E-2</c:v>
                </c:pt>
                <c:pt idx="194">
                  <c:v>9.9999999370937093E-2</c:v>
                </c:pt>
                <c:pt idx="195">
                  <c:v>9.9999999366776018E-2</c:v>
                </c:pt>
                <c:pt idx="196">
                  <c:v>9.999999936172331E-2</c:v>
                </c:pt>
                <c:pt idx="197">
                  <c:v>9.9999999357413646E-2</c:v>
                </c:pt>
                <c:pt idx="198">
                  <c:v>9.99999993532526E-2</c:v>
                </c:pt>
                <c:pt idx="199">
                  <c:v>9.9999999348497084E-2</c:v>
                </c:pt>
                <c:pt idx="200">
                  <c:v>9.9999999343741597E-2</c:v>
                </c:pt>
                <c:pt idx="201">
                  <c:v>9.999999933972914E-2</c:v>
                </c:pt>
                <c:pt idx="202">
                  <c:v>9.9999999334825049E-2</c:v>
                </c:pt>
                <c:pt idx="203">
                  <c:v>9.9999999329772327E-2</c:v>
                </c:pt>
                <c:pt idx="204">
                  <c:v>9.9999999325611266E-2</c:v>
                </c:pt>
                <c:pt idx="205">
                  <c:v>9.9999999321450206E-2</c:v>
                </c:pt>
                <c:pt idx="206">
                  <c:v>9.9999999316694732E-2</c:v>
                </c:pt>
                <c:pt idx="207">
                  <c:v>9.9999999312682275E-2</c:v>
                </c:pt>
                <c:pt idx="208">
                  <c:v>9.9999999307332332E-2</c:v>
                </c:pt>
                <c:pt idx="209">
                  <c:v>9.9999999303171272E-2</c:v>
                </c:pt>
                <c:pt idx="210">
                  <c:v>9.999999929841577E-2</c:v>
                </c:pt>
                <c:pt idx="211">
                  <c:v>9.9999999294403341E-2</c:v>
                </c:pt>
                <c:pt idx="212">
                  <c:v>9.999999928994506E-2</c:v>
                </c:pt>
                <c:pt idx="213">
                  <c:v>9.9999999285040955E-2</c:v>
                </c:pt>
                <c:pt idx="214">
                  <c:v>9.9999999280731278E-2</c:v>
                </c:pt>
                <c:pt idx="215">
                  <c:v>9.9999999275678556E-2</c:v>
                </c:pt>
                <c:pt idx="216">
                  <c:v>9.9999999271517509E-2</c:v>
                </c:pt>
                <c:pt idx="217">
                  <c:v>9.9999999266762007E-2</c:v>
                </c:pt>
                <c:pt idx="218">
                  <c:v>9.9999999262155137E-2</c:v>
                </c:pt>
                <c:pt idx="219">
                  <c:v>9.9999999257994063E-2</c:v>
                </c:pt>
                <c:pt idx="220">
                  <c:v>9.9999999253238589E-2</c:v>
                </c:pt>
                <c:pt idx="221">
                  <c:v>9.9999999248631691E-2</c:v>
                </c:pt>
                <c:pt idx="222">
                  <c:v>9.9999999244470644E-2</c:v>
                </c:pt>
                <c:pt idx="223">
                  <c:v>9.9999999240012363E-2</c:v>
                </c:pt>
                <c:pt idx="224">
                  <c:v>9.9999999235108245E-2</c:v>
                </c:pt>
                <c:pt idx="225">
                  <c:v>9.9999999230947198E-2</c:v>
                </c:pt>
                <c:pt idx="226">
                  <c:v>9.9999999225745873E-2</c:v>
                </c:pt>
                <c:pt idx="227">
                  <c:v>9.9999999221139002E-2</c:v>
                </c:pt>
                <c:pt idx="228">
                  <c:v>9.9999999216829311E-2</c:v>
                </c:pt>
                <c:pt idx="229">
                  <c:v>9.9999999212073823E-2</c:v>
                </c:pt>
                <c:pt idx="230">
                  <c:v>9.9999999207466939E-2</c:v>
                </c:pt>
                <c:pt idx="231">
                  <c:v>9.9999999203454482E-2</c:v>
                </c:pt>
                <c:pt idx="232">
                  <c:v>9.9999999198401759E-2</c:v>
                </c:pt>
                <c:pt idx="233">
                  <c:v>9.9999999194240713E-2</c:v>
                </c:pt>
                <c:pt idx="234">
                  <c:v>9.9999999191417124E-2</c:v>
                </c:pt>
                <c:pt idx="235">
                  <c:v>9.9999999184878341E-2</c:v>
                </c:pt>
                <c:pt idx="236">
                  <c:v>9.999999918042006E-2</c:v>
                </c:pt>
                <c:pt idx="237">
                  <c:v>9.9999999175813162E-2</c:v>
                </c:pt>
                <c:pt idx="238">
                  <c:v>9.9999999171354881E-2</c:v>
                </c:pt>
                <c:pt idx="239">
                  <c:v>9.999999916645079E-2</c:v>
                </c:pt>
                <c:pt idx="240">
                  <c:v>9.9999999162289716E-2</c:v>
                </c:pt>
                <c:pt idx="241">
                  <c:v>9.9999999157682845E-2</c:v>
                </c:pt>
                <c:pt idx="242">
                  <c:v>9.9999999152927344E-2</c:v>
                </c:pt>
                <c:pt idx="243">
                  <c:v>9.9999999148171856E-2</c:v>
                </c:pt>
                <c:pt idx="244">
                  <c:v>9.9999999144010782E-2</c:v>
                </c:pt>
                <c:pt idx="245">
                  <c:v>9.9999999139849735E-2</c:v>
                </c:pt>
                <c:pt idx="246">
                  <c:v>9.9999999135242837E-2</c:v>
                </c:pt>
                <c:pt idx="247">
                  <c:v>9.9999999130635953E-2</c:v>
                </c:pt>
                <c:pt idx="248">
                  <c:v>9.9999999125880465E-2</c:v>
                </c:pt>
                <c:pt idx="249">
                  <c:v>9.9999999121719418E-2</c:v>
                </c:pt>
                <c:pt idx="250">
                  <c:v>9.999999911711252E-2</c:v>
                </c:pt>
                <c:pt idx="251">
                  <c:v>9.9999999112357019E-2</c:v>
                </c:pt>
                <c:pt idx="252">
                  <c:v>9.9999999108047355E-2</c:v>
                </c:pt>
                <c:pt idx="253">
                  <c:v>9.9999999103440457E-2</c:v>
                </c:pt>
                <c:pt idx="254">
                  <c:v>9.9999999098833586E-2</c:v>
                </c:pt>
                <c:pt idx="255">
                  <c:v>9.9999999093632261E-2</c:v>
                </c:pt>
                <c:pt idx="256">
                  <c:v>9.9999999089471214E-2</c:v>
                </c:pt>
                <c:pt idx="257">
                  <c:v>9.999999908531014E-2</c:v>
                </c:pt>
                <c:pt idx="258">
                  <c:v>9.9999999081000476E-2</c:v>
                </c:pt>
                <c:pt idx="259">
                  <c:v>9.9999999076393578E-2</c:v>
                </c:pt>
                <c:pt idx="260">
                  <c:v>9.9999999071786694E-2</c:v>
                </c:pt>
                <c:pt idx="261">
                  <c:v>9.999999906747703E-2</c:v>
                </c:pt>
                <c:pt idx="262">
                  <c:v>9.999999906287016E-2</c:v>
                </c:pt>
                <c:pt idx="263">
                  <c:v>9.9999999058263261E-2</c:v>
                </c:pt>
                <c:pt idx="264">
                  <c:v>9.999999905380498E-2</c:v>
                </c:pt>
                <c:pt idx="265">
                  <c:v>9.9999999048752272E-2</c:v>
                </c:pt>
                <c:pt idx="266">
                  <c:v>9.9999999044739815E-2</c:v>
                </c:pt>
                <c:pt idx="267">
                  <c:v>9.999999903953849E-2</c:v>
                </c:pt>
                <c:pt idx="268">
                  <c:v>9.9999999035377429E-2</c:v>
                </c:pt>
                <c:pt idx="269">
                  <c:v>9.9999999031216383E-2</c:v>
                </c:pt>
                <c:pt idx="270">
                  <c:v>9.9999999026609498E-2</c:v>
                </c:pt>
                <c:pt idx="271">
                  <c:v>9.9999999021408159E-2</c:v>
                </c:pt>
                <c:pt idx="272">
                  <c:v>9.9999999017544319E-2</c:v>
                </c:pt>
                <c:pt idx="273">
                  <c:v>9.9999999013086038E-2</c:v>
                </c:pt>
                <c:pt idx="274">
                  <c:v>9.9999999008330565E-2</c:v>
                </c:pt>
                <c:pt idx="275">
                  <c:v>9.9999999003872284E-2</c:v>
                </c:pt>
                <c:pt idx="276">
                  <c:v>9.9999998999414003E-2</c:v>
                </c:pt>
                <c:pt idx="277">
                  <c:v>9.9999998994807104E-2</c:v>
                </c:pt>
                <c:pt idx="278">
                  <c:v>9.9999998990348837E-2</c:v>
                </c:pt>
                <c:pt idx="279">
                  <c:v>9.9999998985296115E-2</c:v>
                </c:pt>
                <c:pt idx="280">
                  <c:v>9.9999998981135069E-2</c:v>
                </c:pt>
                <c:pt idx="281">
                  <c:v>9.9999998976973994E-2</c:v>
                </c:pt>
                <c:pt idx="282">
                  <c:v>9.9999998972367124E-2</c:v>
                </c:pt>
                <c:pt idx="283">
                  <c:v>9.999999896776024E-2</c:v>
                </c:pt>
                <c:pt idx="284">
                  <c:v>9.9999998963301959E-2</c:v>
                </c:pt>
                <c:pt idx="285">
                  <c:v>9.9999998958843678E-2</c:v>
                </c:pt>
                <c:pt idx="286">
                  <c:v>9.999999895423678E-2</c:v>
                </c:pt>
                <c:pt idx="287">
                  <c:v>9.9999998949629895E-2</c:v>
                </c:pt>
                <c:pt idx="288">
                  <c:v>9.9999998944874408E-2</c:v>
                </c:pt>
                <c:pt idx="289">
                  <c:v>9.9999998940564744E-2</c:v>
                </c:pt>
                <c:pt idx="290">
                  <c:v>9.9999998936106463E-2</c:v>
                </c:pt>
                <c:pt idx="291">
                  <c:v>9.9999998931053755E-2</c:v>
                </c:pt>
                <c:pt idx="292">
                  <c:v>9.999999892689268E-2</c:v>
                </c:pt>
                <c:pt idx="293">
                  <c:v>9.9999998922731634E-2</c:v>
                </c:pt>
                <c:pt idx="294">
                  <c:v>9.9999998917827529E-2</c:v>
                </c:pt>
                <c:pt idx="295">
                  <c:v>9.9999998913517851E-2</c:v>
                </c:pt>
                <c:pt idx="296">
                  <c:v>9.9999998909059584E-2</c:v>
                </c:pt>
                <c:pt idx="297">
                  <c:v>9.9999998904304083E-2</c:v>
                </c:pt>
                <c:pt idx="298">
                  <c:v>9.9999998899994419E-2</c:v>
                </c:pt>
                <c:pt idx="299">
                  <c:v>9.9999998895387521E-2</c:v>
                </c:pt>
                <c:pt idx="300">
                  <c:v>9.9999998890780636E-2</c:v>
                </c:pt>
                <c:pt idx="301">
                  <c:v>9.9999998886322355E-2</c:v>
                </c:pt>
                <c:pt idx="302">
                  <c:v>9.9999998881864074E-2</c:v>
                </c:pt>
                <c:pt idx="303">
                  <c:v>9.9999998876811366E-2</c:v>
                </c:pt>
                <c:pt idx="304">
                  <c:v>9.999999887265032E-2</c:v>
                </c:pt>
                <c:pt idx="305">
                  <c:v>9.9999998868489259E-2</c:v>
                </c:pt>
                <c:pt idx="306">
                  <c:v>9.9999998863733758E-2</c:v>
                </c:pt>
                <c:pt idx="307">
                  <c:v>9.9999998859275477E-2</c:v>
                </c:pt>
                <c:pt idx="308">
                  <c:v>9.9999998854817196E-2</c:v>
                </c:pt>
                <c:pt idx="309">
                  <c:v>9.9999998850210312E-2</c:v>
                </c:pt>
                <c:pt idx="310">
                  <c:v>9.9999998845752058E-2</c:v>
                </c:pt>
                <c:pt idx="311">
                  <c:v>9.9999998840847926E-2</c:v>
                </c:pt>
                <c:pt idx="312">
                  <c:v>9.9999998836686879E-2</c:v>
                </c:pt>
                <c:pt idx="313">
                  <c:v>9.9999998832079995E-2</c:v>
                </c:pt>
                <c:pt idx="314">
                  <c:v>9.9999998827324507E-2</c:v>
                </c:pt>
                <c:pt idx="315">
                  <c:v>9.9999998822568992E-2</c:v>
                </c:pt>
                <c:pt idx="316">
                  <c:v>9.9999998818407945E-2</c:v>
                </c:pt>
                <c:pt idx="317">
                  <c:v>9.9999998813801061E-2</c:v>
                </c:pt>
                <c:pt idx="318">
                  <c:v>9.9999998809491397E-2</c:v>
                </c:pt>
                <c:pt idx="319">
                  <c:v>9.9999998804884499E-2</c:v>
                </c:pt>
                <c:pt idx="320">
                  <c:v>9.9999998799980394E-2</c:v>
                </c:pt>
                <c:pt idx="321">
                  <c:v>9.9999998795967937E-2</c:v>
                </c:pt>
                <c:pt idx="322">
                  <c:v>9.9999998791361053E-2</c:v>
                </c:pt>
                <c:pt idx="323">
                  <c:v>9.9999998786754182E-2</c:v>
                </c:pt>
                <c:pt idx="324">
                  <c:v>9.9999998782295901E-2</c:v>
                </c:pt>
                <c:pt idx="325">
                  <c:v>9.9999998777243193E-2</c:v>
                </c:pt>
                <c:pt idx="326">
                  <c:v>9.9999998773230736E-2</c:v>
                </c:pt>
                <c:pt idx="327">
                  <c:v>9.9999998768029397E-2</c:v>
                </c:pt>
                <c:pt idx="328">
                  <c:v>9.999999876386835E-2</c:v>
                </c:pt>
                <c:pt idx="329">
                  <c:v>9.9999998759707276E-2</c:v>
                </c:pt>
                <c:pt idx="330">
                  <c:v>9.9999998755249009E-2</c:v>
                </c:pt>
                <c:pt idx="331">
                  <c:v>9.9999998750939345E-2</c:v>
                </c:pt>
                <c:pt idx="332">
                  <c:v>9.9999998746183857E-2</c:v>
                </c:pt>
                <c:pt idx="333">
                  <c:v>9.9999998741725576E-2</c:v>
                </c:pt>
                <c:pt idx="334">
                  <c:v>9.9999998736821472E-2</c:v>
                </c:pt>
                <c:pt idx="335">
                  <c:v>9.9999998732511794E-2</c:v>
                </c:pt>
                <c:pt idx="336">
                  <c:v>9.9999998728053513E-2</c:v>
                </c:pt>
                <c:pt idx="337">
                  <c:v>9.9999998723298025E-2</c:v>
                </c:pt>
                <c:pt idx="338">
                  <c:v>9.9999998718988362E-2</c:v>
                </c:pt>
                <c:pt idx="339">
                  <c:v>9.9999998768178014E-2</c:v>
                </c:pt>
                <c:pt idx="340">
                  <c:v>9.9999998709774579E-2</c:v>
                </c:pt>
                <c:pt idx="341">
                  <c:v>9.9999998705613546E-2</c:v>
                </c:pt>
                <c:pt idx="342">
                  <c:v>9.9999998701006648E-2</c:v>
                </c:pt>
                <c:pt idx="343">
                  <c:v>9.9999998696696984E-2</c:v>
                </c:pt>
                <c:pt idx="344">
                  <c:v>9.9999998691941483E-2</c:v>
                </c:pt>
                <c:pt idx="345">
                  <c:v>9.9999998687483202E-2</c:v>
                </c:pt>
                <c:pt idx="346">
                  <c:v>9.9999998682727714E-2</c:v>
                </c:pt>
                <c:pt idx="347">
                  <c:v>9.9999998678269433E-2</c:v>
                </c:pt>
                <c:pt idx="348">
                  <c:v>9.9999998673811152E-2</c:v>
                </c:pt>
                <c:pt idx="349">
                  <c:v>9.9999998669204268E-2</c:v>
                </c:pt>
                <c:pt idx="350">
                  <c:v>9.9999998664745987E-2</c:v>
                </c:pt>
                <c:pt idx="351">
                  <c:v>9.9999998659693279E-2</c:v>
                </c:pt>
                <c:pt idx="352">
                  <c:v>9.9999998655532218E-2</c:v>
                </c:pt>
                <c:pt idx="353">
                  <c:v>9.9999998651371172E-2</c:v>
                </c:pt>
                <c:pt idx="354">
                  <c:v>9.9999998650033686E-2</c:v>
                </c:pt>
                <c:pt idx="356">
                  <c:v>9.9999999992272326E-2</c:v>
                </c:pt>
                <c:pt idx="357">
                  <c:v>9.9999999987814045E-2</c:v>
                </c:pt>
                <c:pt idx="358">
                  <c:v>9.9999999983355764E-2</c:v>
                </c:pt>
                <c:pt idx="359">
                  <c:v>9.9999999978748894E-2</c:v>
                </c:pt>
                <c:pt idx="360">
                  <c:v>9.9999999974141995E-2</c:v>
                </c:pt>
                <c:pt idx="361">
                  <c:v>9.9999999969386494E-2</c:v>
                </c:pt>
                <c:pt idx="362">
                  <c:v>9.999999996507683E-2</c:v>
                </c:pt>
                <c:pt idx="363">
                  <c:v>9.9999999960618549E-2</c:v>
                </c:pt>
                <c:pt idx="364">
                  <c:v>9.9999999955565841E-2</c:v>
                </c:pt>
                <c:pt idx="365">
                  <c:v>9.9999999951404794E-2</c:v>
                </c:pt>
                <c:pt idx="366">
                  <c:v>9.9999999947095131E-2</c:v>
                </c:pt>
                <c:pt idx="367">
                  <c:v>9.9999999942339615E-2</c:v>
                </c:pt>
                <c:pt idx="368">
                  <c:v>9.9999999937881334E-2</c:v>
                </c:pt>
                <c:pt idx="369">
                  <c:v>9.9999999933423067E-2</c:v>
                </c:pt>
                <c:pt idx="370">
                  <c:v>9.9999999928816169E-2</c:v>
                </c:pt>
                <c:pt idx="371">
                  <c:v>9.9999999924357916E-2</c:v>
                </c:pt>
                <c:pt idx="372">
                  <c:v>9.9999999919453797E-2</c:v>
                </c:pt>
                <c:pt idx="373">
                  <c:v>9.9999999915292737E-2</c:v>
                </c:pt>
                <c:pt idx="374">
                  <c:v>9.9999999910685852E-2</c:v>
                </c:pt>
                <c:pt idx="375">
                  <c:v>9.9999999905930365E-2</c:v>
                </c:pt>
                <c:pt idx="376">
                  <c:v>9.9999999901174863E-2</c:v>
                </c:pt>
                <c:pt idx="377">
                  <c:v>9.9999999897013803E-2</c:v>
                </c:pt>
                <c:pt idx="378">
                  <c:v>9.9999999892852742E-2</c:v>
                </c:pt>
                <c:pt idx="379">
                  <c:v>9.9999999888245872E-2</c:v>
                </c:pt>
                <c:pt idx="380">
                  <c:v>9.9999999883638974E-2</c:v>
                </c:pt>
                <c:pt idx="381">
                  <c:v>9.9999999878883472E-2</c:v>
                </c:pt>
                <c:pt idx="382">
                  <c:v>9.9999999874722412E-2</c:v>
                </c:pt>
                <c:pt idx="383">
                  <c:v>9.9999999870115527E-2</c:v>
                </c:pt>
                <c:pt idx="384">
                  <c:v>9.999999986536004E-2</c:v>
                </c:pt>
                <c:pt idx="385">
                  <c:v>9.9999999861050376E-2</c:v>
                </c:pt>
                <c:pt idx="386">
                  <c:v>9.9999999856443478E-2</c:v>
                </c:pt>
                <c:pt idx="387">
                  <c:v>9.9999999851836593E-2</c:v>
                </c:pt>
                <c:pt idx="388">
                  <c:v>9.9999999846635268E-2</c:v>
                </c:pt>
                <c:pt idx="389">
                  <c:v>9.9999999842474208E-2</c:v>
                </c:pt>
                <c:pt idx="390">
                  <c:v>9.9999999838313147E-2</c:v>
                </c:pt>
                <c:pt idx="391">
                  <c:v>9.9999999834003483E-2</c:v>
                </c:pt>
                <c:pt idx="392">
                  <c:v>9.999999982969382E-2</c:v>
                </c:pt>
                <c:pt idx="393">
                  <c:v>9.9999999825235539E-2</c:v>
                </c:pt>
                <c:pt idx="394">
                  <c:v>9.9999999820628641E-2</c:v>
                </c:pt>
                <c:pt idx="395">
                  <c:v>9.999999981602177E-2</c:v>
                </c:pt>
                <c:pt idx="396">
                  <c:v>9.9999999811860696E-2</c:v>
                </c:pt>
                <c:pt idx="397">
                  <c:v>9.9999999807551032E-2</c:v>
                </c:pt>
                <c:pt idx="398">
                  <c:v>9.9999999802944148E-2</c:v>
                </c:pt>
                <c:pt idx="399">
                  <c:v>9.999999979818866E-2</c:v>
                </c:pt>
                <c:pt idx="400">
                  <c:v>9.9999999794176203E-2</c:v>
                </c:pt>
                <c:pt idx="401">
                  <c:v>9.9999999788826288E-2</c:v>
                </c:pt>
                <c:pt idx="402">
                  <c:v>9.9999999784665214E-2</c:v>
                </c:pt>
                <c:pt idx="403">
                  <c:v>9.9999999779909726E-2</c:v>
                </c:pt>
                <c:pt idx="404">
                  <c:v>9.9999999775451445E-2</c:v>
                </c:pt>
                <c:pt idx="405">
                  <c:v>9.9999999771141782E-2</c:v>
                </c:pt>
                <c:pt idx="406">
                  <c:v>9.999999976638628E-2</c:v>
                </c:pt>
                <c:pt idx="407">
                  <c:v>9.9999999761779382E-2</c:v>
                </c:pt>
                <c:pt idx="408">
                  <c:v>9.9999999757172511E-2</c:v>
                </c:pt>
                <c:pt idx="409">
                  <c:v>9.9999999751971186E-2</c:v>
                </c:pt>
                <c:pt idx="410">
                  <c:v>9.9999999747810112E-2</c:v>
                </c:pt>
                <c:pt idx="411">
                  <c:v>9.9999999743649065E-2</c:v>
                </c:pt>
                <c:pt idx="412">
                  <c:v>9.9999999739933843E-2</c:v>
                </c:pt>
                <c:pt idx="413">
                  <c:v>9.9999999734732503E-2</c:v>
                </c:pt>
                <c:pt idx="414">
                  <c:v>9.9999999730125619E-2</c:v>
                </c:pt>
                <c:pt idx="415">
                  <c:v>9.9999999725518748E-2</c:v>
                </c:pt>
                <c:pt idx="416">
                  <c:v>9.9999999721357674E-2</c:v>
                </c:pt>
                <c:pt idx="417">
                  <c:v>9.9999999716453569E-2</c:v>
                </c:pt>
                <c:pt idx="418">
                  <c:v>9.9999999711995302E-2</c:v>
                </c:pt>
                <c:pt idx="419">
                  <c:v>9.9999999707685638E-2</c:v>
                </c:pt>
                <c:pt idx="420">
                  <c:v>9.9999999702781533E-2</c:v>
                </c:pt>
                <c:pt idx="421">
                  <c:v>9.9999999698323253E-2</c:v>
                </c:pt>
                <c:pt idx="422">
                  <c:v>9.9999999693716368E-2</c:v>
                </c:pt>
                <c:pt idx="423">
                  <c:v>9.999999968910947E-2</c:v>
                </c:pt>
                <c:pt idx="424">
                  <c:v>9.999999968524563E-2</c:v>
                </c:pt>
                <c:pt idx="425">
                  <c:v>9.9999999680044319E-2</c:v>
                </c:pt>
                <c:pt idx="426">
                  <c:v>9.9999999675734641E-2</c:v>
                </c:pt>
                <c:pt idx="427">
                  <c:v>9.999999967127636E-2</c:v>
                </c:pt>
                <c:pt idx="428">
                  <c:v>9.9999999667263917E-2</c:v>
                </c:pt>
                <c:pt idx="429">
                  <c:v>9.9999999662359798E-2</c:v>
                </c:pt>
                <c:pt idx="430">
                  <c:v>9.9999999657752928E-2</c:v>
                </c:pt>
                <c:pt idx="431">
                  <c:v>9.9999999653146043E-2</c:v>
                </c:pt>
                <c:pt idx="432">
                  <c:v>9.9999999648539145E-2</c:v>
                </c:pt>
                <c:pt idx="433">
                  <c:v>9.9999999644229481E-2</c:v>
                </c:pt>
                <c:pt idx="434">
                  <c:v>9.9999999639473994E-2</c:v>
                </c:pt>
                <c:pt idx="435">
                  <c:v>9.9999999635015713E-2</c:v>
                </c:pt>
                <c:pt idx="436">
                  <c:v>9.9999999630854652E-2</c:v>
                </c:pt>
                <c:pt idx="437">
                  <c:v>9.9999999625950547E-2</c:v>
                </c:pt>
                <c:pt idx="438">
                  <c:v>9.9999999621640884E-2</c:v>
                </c:pt>
                <c:pt idx="439">
                  <c:v>9.9999999621343649E-2</c:v>
                </c:pt>
              </c:numCache>
            </c:numRef>
          </c:val>
          <c:smooth val="0"/>
        </c:ser>
        <c:dLbls>
          <c:showLegendKey val="0"/>
          <c:showVal val="0"/>
          <c:showCatName val="0"/>
          <c:showSerName val="0"/>
          <c:showPercent val="0"/>
          <c:showBubbleSize val="0"/>
        </c:dLbls>
        <c:marker val="1"/>
        <c:smooth val="0"/>
        <c:axId val="232224256"/>
        <c:axId val="232225792"/>
      </c:lineChart>
      <c:dateAx>
        <c:axId val="232224256"/>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232225792"/>
        <c:crossesAt val="1.0000000000000003E-4"/>
        <c:auto val="0"/>
        <c:lblOffset val="100"/>
        <c:baseTimeUnit val="days"/>
        <c:majorUnit val="12"/>
        <c:majorTimeUnit val="months"/>
        <c:minorUnit val="6"/>
        <c:minorTimeUnit val="months"/>
      </c:dateAx>
      <c:valAx>
        <c:axId val="232225792"/>
        <c:scaling>
          <c:logBase val="10"/>
          <c:orientation val="minMax"/>
          <c:max val="1"/>
          <c:min val="1.0000000000000002E-2"/>
        </c:scaling>
        <c:delete val="0"/>
        <c:axPos val="l"/>
        <c:minorGridlines>
          <c:spPr>
            <a:ln>
              <a:solidFill>
                <a:schemeClr val="bg1">
                  <a:lumMod val="85000"/>
                </a:schemeClr>
              </a:solidFill>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2224256"/>
        <c:crosses val="autoZero"/>
        <c:crossBetween val="midCat"/>
      </c:valAx>
      <c:spPr>
        <a:solidFill>
          <a:srgbClr val="FFFFFF"/>
        </a:solidFill>
        <a:ln w="12700">
          <a:solidFill>
            <a:srgbClr val="808080"/>
          </a:solidFill>
          <a:prstDash val="solid"/>
        </a:ln>
      </c:spPr>
    </c:plotArea>
    <c:legend>
      <c:legendPos val="r"/>
      <c:layout>
        <c:manualLayout>
          <c:xMode val="edge"/>
          <c:yMode val="edge"/>
          <c:x val="0.33410970238889626"/>
          <c:y val="9.9421307276349497E-4"/>
          <c:w val="0.60208416674057974"/>
          <c:h val="9.27628058177246E-2"/>
        </c:manualLayout>
      </c:layout>
      <c:overlay val="0"/>
      <c:spPr>
        <a:solidFill>
          <a:srgbClr val="FFFFFF"/>
        </a:solidFill>
        <a:ln w="3175">
          <a:noFill/>
          <a:prstDash val="solid"/>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oddHeader>&amp;A</c:oddHeader>
      <c:oddFooter>- &amp;P -</c:oddFooter>
    </c:headerFooter>
    <c:pageMargins b="1" l="0.75" r="0.75" t="1" header="0.5" footer="0.5"/>
    <c:pageSetup paperSize="9" orientation="landscape" horizontalDpi="180" verticalDpi="180"/>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t>浮遊じん中のCs-134</a:t>
            </a:r>
          </a:p>
        </c:rich>
      </c:tx>
      <c:layout>
        <c:manualLayout>
          <c:xMode val="edge"/>
          <c:yMode val="edge"/>
          <c:x val="8.4178613710992459E-2"/>
          <c:y val="0.10665416666666665"/>
        </c:manualLayout>
      </c:layout>
      <c:overlay val="0"/>
      <c:spPr>
        <a:solidFill>
          <a:schemeClr val="bg1"/>
        </a:solidFill>
        <a:ln w="25400">
          <a:noFill/>
        </a:ln>
      </c:spPr>
    </c:title>
    <c:autoTitleDeleted val="0"/>
    <c:plotArea>
      <c:layout>
        <c:manualLayout>
          <c:layoutTarget val="inner"/>
          <c:xMode val="edge"/>
          <c:yMode val="edge"/>
          <c:x val="1.9239578561612462E-2"/>
          <c:y val="5.063298963018819E-2"/>
          <c:w val="0.96023475392700874"/>
          <c:h val="0.90295491544569584"/>
        </c:manualLayout>
      </c:layout>
      <c:lineChart>
        <c:grouping val="standard"/>
        <c:varyColors val="0"/>
        <c:ser>
          <c:idx val="1"/>
          <c:order val="0"/>
          <c:tx>
            <c:strRef>
              <c:f>浮遊塵!$P$234</c:f>
              <c:strCache>
                <c:ptCount val="1"/>
                <c:pt idx="0">
                  <c:v>女川MS</c:v>
                </c:pt>
              </c:strCache>
            </c:strRef>
          </c:tx>
          <c:spPr>
            <a:ln w="12700">
              <a:noFill/>
              <a:prstDash val="solid"/>
            </a:ln>
          </c:spPr>
          <c:marker>
            <c:symbol val="square"/>
            <c:size val="5"/>
            <c:spPr>
              <a:solidFill>
                <a:srgbClr val="FF00FF"/>
              </a:solidFill>
              <a:ln>
                <a:solidFill>
                  <a:srgbClr val="FF00FF"/>
                </a:solidFill>
                <a:prstDash val="solid"/>
              </a:ln>
            </c:spPr>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浮遊塵!$P$235:$P$722</c:f>
              <c:numCache>
                <c:formatCode>.0000</c:formatCode>
                <c:ptCount val="488"/>
                <c:pt idx="79">
                  <c:v>5.6029118618588505E-4</c:v>
                </c:pt>
                <c:pt idx="80">
                  <c:v>5.4353028178217905E-4</c:v>
                </c:pt>
                <c:pt idx="81">
                  <c:v>5.2872858958097411E-4</c:v>
                </c:pt>
                <c:pt idx="82">
                  <c:v>5.1480356064590024E-4</c:v>
                </c:pt>
                <c:pt idx="84">
                  <c:v>4.8625070501591259E-4</c:v>
                </c:pt>
                <c:pt idx="85">
                  <c:v>4.7213902261188876E-4</c:v>
                </c:pt>
                <c:pt idx="86">
                  <c:v>4.5885899293893721E-4</c:v>
                </c:pt>
                <c:pt idx="87">
                  <c:v>4.4800936293198831E-4</c:v>
                </c:pt>
                <c:pt idx="88">
                  <c:v>4.3340902409359962E-4</c:v>
                </c:pt>
                <c:pt idx="89">
                  <c:v>4.2277188080469639E-4</c:v>
                </c:pt>
                <c:pt idx="90">
                  <c:v>4.1088041906760735E-4</c:v>
                </c:pt>
                <c:pt idx="91">
                  <c:v>4.0042749571484468E-4</c:v>
                </c:pt>
                <c:pt idx="92">
                  <c:v>3.8880652409037879E-4</c:v>
                </c:pt>
                <c:pt idx="93">
                  <c:v>3.7787041855859375E-4</c:v>
                </c:pt>
                <c:pt idx="94">
                  <c:v>3.67241916929501E-4</c:v>
                </c:pt>
                <c:pt idx="95">
                  <c:v>3.5724099885747117E-4</c:v>
                </c:pt>
                <c:pt idx="96">
                  <c:v>3.4719274857945528E-4</c:v>
                </c:pt>
                <c:pt idx="97">
                  <c:v>3.377378196247832E-4</c:v>
                </c:pt>
                <c:pt idx="98">
                  <c:v>3.2823814251382774E-4</c:v>
                </c:pt>
                <c:pt idx="99">
                  <c:v>3.2018220467980372E-4</c:v>
                </c:pt>
                <c:pt idx="100">
                  <c:v>3.1003287547236855E-4</c:v>
                </c:pt>
                <c:pt idx="101">
                  <c:v>3.0242374890291788E-4</c:v>
                </c:pt>
                <c:pt idx="102">
                  <c:v>2.9391736377715926E-4</c:v>
                </c:pt>
                <c:pt idx="103">
                  <c:v>2.8512493412929414E-4</c:v>
                </c:pt>
                <c:pt idx="104">
                  <c:v>2.7787126872178149E-4</c:v>
                </c:pt>
                <c:pt idx="105">
                  <c:v>2.7030413745231105E-4</c:v>
                </c:pt>
                <c:pt idx="106">
                  <c:v>2.6245952951473321E-4</c:v>
                </c:pt>
                <c:pt idx="107">
                  <c:v>2.5507723283308456E-4</c:v>
                </c:pt>
                <c:pt idx="108">
                  <c:v>2.4858799012375917E-4</c:v>
                </c:pt>
                <c:pt idx="109">
                  <c:v>2.4115157198779474E-4</c:v>
                </c:pt>
                <c:pt idx="110">
                  <c:v>2.3458441011652576E-4</c:v>
                </c:pt>
                <c:pt idx="111">
                  <c:v>2.2882701272737159E-4</c:v>
                </c:pt>
                <c:pt idx="112">
                  <c:v>2.2177753237760664E-4</c:v>
                </c:pt>
                <c:pt idx="113">
                  <c:v>2.1593661774510121E-4</c:v>
                </c:pt>
                <c:pt idx="114">
                  <c:v>2.1024953422153851E-4</c:v>
                </c:pt>
                <c:pt idx="115">
                  <c:v>2.0414779571108994E-4</c:v>
                </c:pt>
                <c:pt idx="116">
                  <c:v>1.9840565482700661E-4</c:v>
                </c:pt>
                <c:pt idx="117">
                  <c:v>1.933581543708699E-4</c:v>
                </c:pt>
                <c:pt idx="118">
                  <c:v>1.8757391642283265E-4</c:v>
                </c:pt>
                <c:pt idx="119">
                  <c:v>1.8246580843156909E-4</c:v>
                </c:pt>
                <c:pt idx="120">
                  <c:v>1.7700741099918143E-4</c:v>
                </c:pt>
                <c:pt idx="121">
                  <c:v>1.723455989306501E-4</c:v>
                </c:pt>
                <c:pt idx="122">
                  <c:v>1.6780656416076194E-4</c:v>
                </c:pt>
                <c:pt idx="123">
                  <c:v>1.6368809322783766E-4</c:v>
                </c:pt>
                <c:pt idx="124">
                  <c:v>1.5791698868639474E-4</c:v>
                </c:pt>
                <c:pt idx="125">
                  <c:v>1.5389953226298129E-4</c:v>
                </c:pt>
                <c:pt idx="126">
                  <c:v>1.4998428115799668E-4</c:v>
                </c:pt>
                <c:pt idx="127">
                  <c:v>1.4576561756769272E-4</c:v>
                </c:pt>
                <c:pt idx="128">
                  <c:v>1.4192661494447976E-4</c:v>
                </c:pt>
                <c:pt idx="129">
                  <c:v>1.3793459232491843E-4</c:v>
                </c:pt>
                <c:pt idx="130">
                  <c:v>1.3393153559031879E-4</c:v>
                </c:pt>
                <c:pt idx="131">
                  <c:v>1.3016439353765797E-4</c:v>
                </c:pt>
                <c:pt idx="132">
                  <c:v>1.2661969078000559E-4</c:v>
                </c:pt>
                <c:pt idx="133">
                  <c:v>1.2328493095690042E-4</c:v>
                </c:pt>
                <c:pt idx="134">
                  <c:v>1.1970702809132229E-4</c:v>
                </c:pt>
                <c:pt idx="135">
                  <c:v>1.1709190949622658E-4</c:v>
                </c:pt>
                <c:pt idx="136">
                  <c:v>1.132759589931154E-4</c:v>
                </c:pt>
                <c:pt idx="137">
                  <c:v>1.0998853063397347E-4</c:v>
                </c:pt>
                <c:pt idx="138">
                  <c:v>1.0709178265819599E-4</c:v>
                </c:pt>
                <c:pt idx="139">
                  <c:v>1.0417540493773596E-4</c:v>
                </c:pt>
                <c:pt idx="140">
                  <c:v>1.0124522462535344E-4</c:v>
                </c:pt>
                <c:pt idx="141">
                  <c:v>9.8488063337425592E-5</c:v>
                </c:pt>
                <c:pt idx="142">
                  <c:v>9.5982496925756949E-5</c:v>
                </c:pt>
                <c:pt idx="143">
                  <c:v>9.3025561387706488E-5</c:v>
                </c:pt>
                <c:pt idx="144">
                  <c:v>9.0492242136403159E-5</c:v>
                </c:pt>
                <c:pt idx="145">
                  <c:v>8.8190091858183584E-5</c:v>
                </c:pt>
                <c:pt idx="146">
                  <c:v>8.5551917752587923E-5</c:v>
                </c:pt>
                <c:pt idx="147">
                  <c:v>8.3452219875558461E-5</c:v>
                </c:pt>
                <c:pt idx="148">
                  <c:v>8.0806900928319291E-5</c:v>
                </c:pt>
                <c:pt idx="149">
                  <c:v>7.8751148688544054E-5</c:v>
                </c:pt>
                <c:pt idx="150">
                  <c:v>7.6536085875948348E-5</c:v>
                </c:pt>
                <c:pt idx="151">
                  <c:v>7.4588984475503869E-5</c:v>
                </c:pt>
                <c:pt idx="152">
                  <c:v>7.2357682486133172E-5</c:v>
                </c:pt>
                <c:pt idx="153">
                  <c:v>7.038720139161072E-5</c:v>
                </c:pt>
                <c:pt idx="154">
                  <c:v>6.8533426439108474E-5</c:v>
                </c:pt>
                <c:pt idx="155">
                  <c:v>6.6483274237315277E-5</c:v>
                </c:pt>
                <c:pt idx="156">
                  <c:v>6.4672768006526424E-5</c:v>
                </c:pt>
                <c:pt idx="157">
                  <c:v>6.2853693037024093E-5</c:v>
                </c:pt>
                <c:pt idx="158">
                  <c:v>6.1142029401665054E-5</c:v>
                </c:pt>
                <c:pt idx="159">
                  <c:v>5.9641422604010102E-5</c:v>
                </c:pt>
                <c:pt idx="160">
                  <c:v>5.7804047585790882E-5</c:v>
                </c:pt>
                <c:pt idx="161">
                  <c:v>5.6281672872075405E-5</c:v>
                </c:pt>
                <c:pt idx="162">
                  <c:v>5.4698617352432613E-5</c:v>
                </c:pt>
                <c:pt idx="163">
                  <c:v>5.3307067820857108E-5</c:v>
                </c:pt>
                <c:pt idx="164">
                  <c:v>5.1712406527201058E-5</c:v>
                </c:pt>
                <c:pt idx="165">
                  <c:v>5.0304148054665849E-5</c:v>
                </c:pt>
                <c:pt idx="166">
                  <c:v>4.8889224596014013E-5</c:v>
                </c:pt>
                <c:pt idx="167">
                  <c:v>4.7514099215080703E-5</c:v>
                </c:pt>
                <c:pt idx="168">
                  <c:v>4.6220171175794433E-5</c:v>
                </c:pt>
                <c:pt idx="169">
                  <c:v>4.492011925187624E-5</c:v>
                </c:pt>
                <c:pt idx="170">
                  <c:v>4.3656634371348119E-5</c:v>
                </c:pt>
                <c:pt idx="171">
                  <c:v>4.262438189822114E-5</c:v>
                </c:pt>
                <c:pt idx="172">
                  <c:v>4.1273248456619932E-5</c:v>
                </c:pt>
                <c:pt idx="173">
                  <c:v>4.0223244410149208E-5</c:v>
                </c:pt>
                <c:pt idx="174">
                  <c:v>3.9127864625345509E-5</c:v>
                </c:pt>
                <c:pt idx="175">
                  <c:v>3.7992318716527852E-5</c:v>
                </c:pt>
                <c:pt idx="176">
                  <c:v>3.6923694655105043E-5</c:v>
                </c:pt>
                <c:pt idx="177">
                  <c:v>3.5984344585791765E-5</c:v>
                </c:pt>
                <c:pt idx="178">
                  <c:v>3.4940028069489666E-5</c:v>
                </c:pt>
                <c:pt idx="179">
                  <c:v>3.3957256920920553E-5</c:v>
                </c:pt>
                <c:pt idx="180">
                  <c:v>3.3002128541514083E-5</c:v>
                </c:pt>
                <c:pt idx="181">
                  <c:v>3.2073865412833547E-5</c:v>
                </c:pt>
                <c:pt idx="182">
                  <c:v>3.1229141838707678E-5</c:v>
                </c:pt>
                <c:pt idx="183">
                  <c:v>3.0462686047385531E-5</c:v>
                </c:pt>
                <c:pt idx="184">
                  <c:v>2.9469926576225104E-5</c:v>
                </c:pt>
                <c:pt idx="185">
                  <c:v>2.8720202643378995E-5</c:v>
                </c:pt>
                <c:pt idx="186">
                  <c:v>2.798955191636625E-5</c:v>
                </c:pt>
                <c:pt idx="187">
                  <c:v>2.7152254783126773E-5</c:v>
                </c:pt>
                <c:pt idx="188">
                  <c:v>2.6412830814786411E-5</c:v>
                </c:pt>
                <c:pt idx="189">
                  <c:v>2.5669907310970571E-5</c:v>
                </c:pt>
                <c:pt idx="190">
                  <c:v>2.4947880292517933E-5</c:v>
                </c:pt>
                <c:pt idx="191">
                  <c:v>2.4290832495618221E-5</c:v>
                </c:pt>
                <c:pt idx="192">
                  <c:v>2.358587822003256E-5</c:v>
                </c:pt>
                <c:pt idx="193">
                  <c:v>2.2922469461968244E-5</c:v>
                </c:pt>
                <c:pt idx="194">
                  <c:v>2.2339314837842511E-5</c:v>
                </c:pt>
                <c:pt idx="195">
                  <c:v>2.1791041775455286E-5</c:v>
                </c:pt>
                <c:pt idx="196">
                  <c:v>2.1100296151496451E-5</c:v>
                </c:pt>
                <c:pt idx="197">
                  <c:v>2.0544581480040772E-5</c:v>
                </c:pt>
                <c:pt idx="198">
                  <c:v>1.9966716405122794E-5</c:v>
                </c:pt>
                <c:pt idx="199">
                  <c:v>1.940510515582473E-5</c:v>
                </c:pt>
                <c:pt idx="200">
                  <c:v>1.8894036422058768E-5</c:v>
                </c:pt>
                <c:pt idx="201">
                  <c:v>1.8345704792782409E-5</c:v>
                </c:pt>
                <c:pt idx="202">
                  <c:v>1.7829688339256533E-5</c:v>
                </c:pt>
                <c:pt idx="203">
                  <c:v>1.7328186072201935E-5</c:v>
                </c:pt>
                <c:pt idx="204">
                  <c:v>1.6856296123761619E-5</c:v>
                </c:pt>
                <c:pt idx="205">
                  <c:v>1.6412354911035488E-5</c:v>
                </c:pt>
                <c:pt idx="206">
                  <c:v>1.5936045185172838E-5</c:v>
                </c:pt>
                <c:pt idx="207">
                  <c:v>1.5573566927872816E-5</c:v>
                </c:pt>
                <c:pt idx="208">
                  <c:v>1.5079906582685692E-5</c:v>
                </c:pt>
                <c:pt idx="209">
                  <c:v>1.4696269153495616E-5</c:v>
                </c:pt>
                <c:pt idx="210">
                  <c:v>1.426976266069497E-5</c:v>
                </c:pt>
                <c:pt idx="211">
                  <c:v>1.3868391745595271E-5</c:v>
                </c:pt>
                <c:pt idx="212">
                  <c:v>1.3515575623883376E-5</c:v>
                </c:pt>
                <c:pt idx="213">
                  <c:v>1.3111262158709916E-5</c:v>
                </c:pt>
                <c:pt idx="214">
                  <c:v>1.2719043581883746E-5</c:v>
                </c:pt>
                <c:pt idx="215">
                  <c:v>1.2384064438719648E-5</c:v>
                </c:pt>
                <c:pt idx="216">
                  <c:v>1.2057907580472852E-5</c:v>
                </c:pt>
                <c:pt idx="217">
                  <c:v>1.1729540527929764E-5</c:v>
                </c:pt>
                <c:pt idx="218">
                  <c:v>1.1389132691050936E-5</c:v>
                </c:pt>
                <c:pt idx="219">
                  <c:v>1.1109609585540143E-5</c:v>
                </c:pt>
                <c:pt idx="220">
                  <c:v>1.0757450460511679E-5</c:v>
                </c:pt>
                <c:pt idx="221">
                  <c:v>1.047413343948778E-5</c:v>
                </c:pt>
                <c:pt idx="222">
                  <c:v>1.017952359744303E-5</c:v>
                </c:pt>
                <c:pt idx="223">
                  <c:v>9.9205534080794872E-6</c:v>
                </c:pt>
                <c:pt idx="224">
                  <c:v>9.6237837079587493E-6</c:v>
                </c:pt>
                <c:pt idx="225">
                  <c:v>9.3617039508031759E-6</c:v>
                </c:pt>
                <c:pt idx="226">
                  <c:v>9.0983838262172118E-6</c:v>
                </c:pt>
                <c:pt idx="227">
                  <c:v>8.8424702045901562E-6</c:v>
                </c:pt>
                <c:pt idx="228">
                  <c:v>8.6095876711261905E-6</c:v>
                </c:pt>
                <c:pt idx="229">
                  <c:v>8.3597252738252831E-6</c:v>
                </c:pt>
                <c:pt idx="230">
                  <c:v>8.1320689968206786E-6</c:v>
                </c:pt>
                <c:pt idx="231">
                  <c:v>7.9251866778334709E-6</c:v>
                </c:pt>
                <c:pt idx="232">
                  <c:v>7.6810352243502783E-6</c:v>
                </c:pt>
                <c:pt idx="233">
                  <c:v>7.4856273422900845E-6</c:v>
                </c:pt>
                <c:pt idx="234">
                  <c:v>7.2884797331146805E-6</c:v>
                </c:pt>
                <c:pt idx="235">
                  <c:v>7.0965243647530873E-6</c:v>
                </c:pt>
                <c:pt idx="236">
                  <c:v>6.8779015349364141E-6</c:v>
                </c:pt>
                <c:pt idx="237">
                  <c:v>6.6967594900878807E-6</c:v>
                </c:pt>
                <c:pt idx="238">
                  <c:v>6.5024100689242428E-6</c:v>
                </c:pt>
                <c:pt idx="239">
                  <c:v>6.3253331412309978E-6</c:v>
                </c:pt>
                <c:pt idx="240">
                  <c:v>6.1587439899134372E-6</c:v>
                </c:pt>
                <c:pt idx="241">
                  <c:v>5.980008538639375E-6</c:v>
                </c:pt>
                <c:pt idx="242">
                  <c:v>5.8118066170987511E-6</c:v>
                </c:pt>
                <c:pt idx="243">
                  <c:v>5.6691676402505797E-6</c:v>
                </c:pt>
                <c:pt idx="244">
                  <c:v>5.4995765790138961E-6</c:v>
                </c:pt>
                <c:pt idx="245">
                  <c:v>5.3498093213505211E-6</c:v>
                </c:pt>
                <c:pt idx="246">
                  <c:v>5.2089123638851158E-6</c:v>
                </c:pt>
                <c:pt idx="247">
                  <c:v>5.0577423682608703E-6</c:v>
                </c:pt>
                <c:pt idx="248">
                  <c:v>4.9200073638329265E-6</c:v>
                </c:pt>
                <c:pt idx="249">
                  <c:v>4.7992557864494156E-6</c:v>
                </c:pt>
                <c:pt idx="250">
                  <c:v>4.6599746034394506E-6</c:v>
                </c:pt>
                <c:pt idx="251">
                  <c:v>4.533071812449814E-6</c:v>
                </c:pt>
                <c:pt idx="252">
                  <c:v>4.3934213389980143E-6</c:v>
                </c:pt>
                <c:pt idx="253">
                  <c:v>4.2737774616471035E-6</c:v>
                </c:pt>
                <c:pt idx="254">
                  <c:v>4.1573917870231852E-6</c:v>
                </c:pt>
                <c:pt idx="255">
                  <c:v>4.0553570584220427E-6</c:v>
                </c:pt>
                <c:pt idx="256">
                  <c:v>3.926807897231835E-6</c:v>
                </c:pt>
                <c:pt idx="257">
                  <c:v>3.8269087049949977E-6</c:v>
                </c:pt>
                <c:pt idx="258">
                  <c:v>3.7261201047583917E-6</c:v>
                </c:pt>
                <c:pt idx="259">
                  <c:v>3.614654594658675E-6</c:v>
                </c:pt>
                <c:pt idx="260">
                  <c:v>3.5162184881212846E-6</c:v>
                </c:pt>
                <c:pt idx="261">
                  <c:v>3.4173165045476534E-6</c:v>
                </c:pt>
                <c:pt idx="262">
                  <c:v>3.3303789289502855E-6</c:v>
                </c:pt>
                <c:pt idx="263">
                  <c:v>3.2337266274819331E-6</c:v>
                </c:pt>
                <c:pt idx="264">
                  <c:v>3.1398793123464857E-6</c:v>
                </c:pt>
                <c:pt idx="266">
                  <c:v>3.0487555788778662E-6</c:v>
                </c:pt>
                <c:pt idx="267">
                  <c:v>2.9009410049067773E-6</c:v>
                </c:pt>
                <c:pt idx="269">
                  <c:v>2.7350054879537E-6</c:v>
                </c:pt>
                <c:pt idx="270">
                  <c:v>2.6556317648492764E-6</c:v>
                </c:pt>
                <c:pt idx="271">
                  <c:v>2.588071681664676E-6</c:v>
                </c:pt>
                <c:pt idx="272">
                  <c:v>2.5083408830748472E-6</c:v>
                </c:pt>
                <c:pt idx="273">
                  <c:v>2.4400324724280028E-6</c:v>
                </c:pt>
                <c:pt idx="274">
                  <c:v>2.3735842710519886E-6</c:v>
                </c:pt>
                <c:pt idx="275">
                  <c:v>2.3025793720956731E-6</c:v>
                </c:pt>
                <c:pt idx="276">
                  <c:v>2.2419367569362632E-6</c:v>
                </c:pt>
                <c:pt idx="277">
                  <c:v>2.1828912753297462E-6</c:v>
                </c:pt>
                <c:pt idx="278">
                  <c:v>2.1195406866679568E-6</c:v>
                </c:pt>
                <c:pt idx="279">
                  <c:v>2.0675208699650211E-6</c:v>
                </c:pt>
                <c:pt idx="280">
                  <c:v>2.0019833427514063E-6</c:v>
                </c:pt>
                <c:pt idx="281">
                  <c:v>1.9510522750632073E-6</c:v>
                </c:pt>
                <c:pt idx="282">
                  <c:v>1.8961743029714622E-6</c:v>
                </c:pt>
                <c:pt idx="283">
                  <c:v>1.8496365600076971E-6</c:v>
                </c:pt>
                <c:pt idx="284">
                  <c:v>1.794305363786447E-6</c:v>
                </c:pt>
                <c:pt idx="285">
                  <c:v>1.7470490689662893E-6</c:v>
                </c:pt>
                <c:pt idx="286">
                  <c:v>1.69790917083284E-6</c:v>
                </c:pt>
                <c:pt idx="287">
                  <c:v>1.6471168435570301E-6</c:v>
                </c:pt>
                <c:pt idx="288">
                  <c:v>1.6022617225915315E-6</c:v>
                </c:pt>
                <c:pt idx="289">
                  <c:v>1.5571943119332494E-6</c:v>
                </c:pt>
                <c:pt idx="290">
                  <c:v>1.5147880069392992E-6</c:v>
                </c:pt>
                <c:pt idx="291">
                  <c:v>1.4776106151768096E-6</c:v>
                </c:pt>
                <c:pt idx="292">
                  <c:v>1.4307724200659123E-6</c:v>
                </c:pt>
                <c:pt idx="293">
                  <c:v>1.3943731327108858E-6</c:v>
                </c:pt>
                <c:pt idx="294">
                  <c:v>1.3551530816438748E-6</c:v>
                </c:pt>
                <c:pt idx="295">
                  <c:v>1.3218936045529419E-6</c:v>
                </c:pt>
                <c:pt idx="296">
                  <c:v>1.2811699903314062E-6</c:v>
                </c:pt>
                <c:pt idx="297">
                  <c:v>1.2462805196065601E-6</c:v>
                </c:pt>
                <c:pt idx="298">
                  <c:v>1.2112259244798147E-6</c:v>
                </c:pt>
                <c:pt idx="299">
                  <c:v>1.1793260870629298E-6</c:v>
                </c:pt>
                <c:pt idx="300">
                  <c:v>1.1461547441316855E-6</c:v>
                </c:pt>
                <c:pt idx="301">
                  <c:v>1.1139164238851189E-6</c:v>
                </c:pt>
                <c:pt idx="302">
                  <c:v>1.0825848828475905E-6</c:v>
                </c:pt>
                <c:pt idx="303">
                  <c:v>1.0560150380102957E-6</c:v>
                </c:pt>
                <c:pt idx="304">
                  <c:v>1.0225408345345371E-6</c:v>
                </c:pt>
                <c:pt idx="305">
                  <c:v>9.965270833981004E-7</c:v>
                </c:pt>
                <c:pt idx="306">
                  <c:v>9.6938915262769633E-7</c:v>
                </c:pt>
                <c:pt idx="307">
                  <c:v>9.4472759651263406E-7</c:v>
                </c:pt>
                <c:pt idx="308">
                  <c:v>9.1646641853394191E-7</c:v>
                </c:pt>
                <c:pt idx="309">
                  <c:v>8.9150874037956034E-7</c:v>
                </c:pt>
                <c:pt idx="310">
                  <c:v>8.6643294287305257E-7</c:v>
                </c:pt>
                <c:pt idx="311">
                  <c:v>8.4128783482882228E-7</c:v>
                </c:pt>
                <c:pt idx="312">
                  <c:v>8.176246193881365E-7</c:v>
                </c:pt>
                <c:pt idx="313">
                  <c:v>7.9535865122049652E-7</c:v>
                </c:pt>
                <c:pt idx="314">
                  <c:v>7.7369904118675596E-7</c:v>
                </c:pt>
                <c:pt idx="315">
                  <c:v>5.3887818784361708E-7</c:v>
                </c:pt>
                <c:pt idx="316">
                  <c:v>7.3145979339413507E-7</c:v>
                </c:pt>
                <c:pt idx="317">
                  <c:v>7.1154030945319131E-7</c:v>
                </c:pt>
                <c:pt idx="318">
                  <c:v>6.9152655085563714E-7</c:v>
                </c:pt>
                <c:pt idx="319">
                  <c:v>6.7269454922149833E-7</c:v>
                </c:pt>
                <c:pt idx="320">
                  <c:v>6.5437539020361054E-7</c:v>
                </c:pt>
                <c:pt idx="321">
                  <c:v>6.3596953052465659E-7</c:v>
                </c:pt>
                <c:pt idx="322">
                  <c:v>6.1808137929805667E-7</c:v>
                </c:pt>
                <c:pt idx="323">
                  <c:v>6.0180308215173278E-7</c:v>
                </c:pt>
                <c:pt idx="324">
                  <c:v>5.8433790651808498E-7</c:v>
                </c:pt>
                <c:pt idx="325">
                  <c:v>5.6842492039076712E-7</c:v>
                </c:pt>
                <c:pt idx="326">
                  <c:v>5.5345441639337301E-7</c:v>
                </c:pt>
                <c:pt idx="327">
                  <c:v>5.3987100302683132E-7</c:v>
                </c:pt>
                <c:pt idx="328">
                  <c:v>5.2227695204176518E-7</c:v>
                </c:pt>
                <c:pt idx="329">
                  <c:v>5.0899006686725235E-7</c:v>
                </c:pt>
                <c:pt idx="330">
                  <c:v>4.9467351418359276E-7</c:v>
                </c:pt>
                <c:pt idx="331">
                  <c:v>4.8075964849538962E-7</c:v>
                </c:pt>
                <c:pt idx="332">
                  <c:v>4.6809796885854635E-7</c:v>
                </c:pt>
                <c:pt idx="333">
                  <c:v>4.5451310450285503E-7</c:v>
                </c:pt>
                <c:pt idx="334">
                  <c:v>4.4213557320467873E-7</c:v>
                </c:pt>
                <c:pt idx="335">
                  <c:v>4.293041742489052E-7</c:v>
                </c:pt>
                <c:pt idx="336">
                  <c:v>4.1761314532023326E-7</c:v>
                </c:pt>
                <c:pt idx="337">
                  <c:v>4.0624049241865255E-7</c:v>
                </c:pt>
                <c:pt idx="338">
                  <c:v>3.948140151835588E-7</c:v>
                </c:pt>
                <c:pt idx="339">
                  <c:v>3.8476982605263047E-7</c:v>
                </c:pt>
                <c:pt idx="340">
                  <c:v>3.7360326212193429E-7</c:v>
                </c:pt>
                <c:pt idx="341">
                  <c:v>3.6409868102711174E-7</c:v>
                </c:pt>
                <c:pt idx="342">
                  <c:v>3.535320229279518E-7</c:v>
                </c:pt>
                <c:pt idx="343">
                  <c:v>3.3423133115486288E-7</c:v>
                </c:pt>
                <c:pt idx="344">
                  <c:v>3.34847110282246E-7</c:v>
                </c:pt>
                <c:pt idx="345">
                  <c:v>3.2512937409088495E-7</c:v>
                </c:pt>
                <c:pt idx="346">
                  <c:v>3.159843394110794E-7</c:v>
                </c:pt>
                <c:pt idx="347">
                  <c:v>3.0681402747853727E-7</c:v>
                </c:pt>
                <c:pt idx="348">
                  <c:v>2.9845871232873796E-7</c:v>
                </c:pt>
                <c:pt idx="349">
                  <c:v>2.9059825937234277E-7</c:v>
                </c:pt>
                <c:pt idx="350">
                  <c:v>2.8216468734638458E-7</c:v>
                </c:pt>
                <c:pt idx="351">
                  <c:v>2.7523952879287006E-7</c:v>
                </c:pt>
                <c:pt idx="362">
                  <c:v>6.6000000000000003E-2</c:v>
                </c:pt>
                <c:pt idx="363">
                  <c:v>8.7230567847658175E-4</c:v>
                </c:pt>
                <c:pt idx="364">
                  <c:v>8.4855060798476355E-4</c:v>
                </c:pt>
                <c:pt idx="365">
                  <c:v>8.2620248457720036E-4</c:v>
                </c:pt>
                <c:pt idx="366">
                  <c:v>0.1</c:v>
                </c:pt>
                <c:pt idx="368">
                  <c:v>7.5982564311483319E-4</c:v>
                </c:pt>
                <c:pt idx="369">
                  <c:v>7.3845374500098216E-4</c:v>
                </c:pt>
                <c:pt idx="370">
                  <c:v>7.1702277407997372E-4</c:v>
                </c:pt>
                <c:pt idx="371">
                  <c:v>6.9621376021142278E-4</c:v>
                </c:pt>
                <c:pt idx="372">
                  <c:v>6.753867820844155E-4</c:v>
                </c:pt>
                <c:pt idx="373">
                  <c:v>6.5518283533468383E-4</c:v>
                </c:pt>
                <c:pt idx="374">
                  <c:v>6.3616850385210359E-4</c:v>
                </c:pt>
                <c:pt idx="375">
                  <c:v>6.177059951314013E-4</c:v>
                </c:pt>
                <c:pt idx="376">
                  <c:v>6.0421159584735985E-4</c:v>
                </c:pt>
                <c:pt idx="377">
                  <c:v>5.850589311846338E-4</c:v>
                </c:pt>
                <c:pt idx="378">
                  <c:v>5.6807969446713634E-4</c:v>
                </c:pt>
                <c:pt idx="379">
                  <c:v>5.561810707917016E-4</c:v>
                </c:pt>
                <c:pt idx="380">
                  <c:v>5.3904678457817386E-4</c:v>
                </c:pt>
                <c:pt idx="381">
                  <c:v>5.2436718924594398E-4</c:v>
                </c:pt>
                <c:pt idx="382">
                  <c:v>5.0914931262098907E-4</c:v>
                </c:pt>
                <c:pt idx="383">
                  <c:v>4.9528390040299783E-4</c:v>
                </c:pt>
                <c:pt idx="384">
                  <c:v>4.8091006190730966E-4</c:v>
                </c:pt>
                <c:pt idx="385">
                  <c:v>4.682444208597265E-4</c:v>
                </c:pt>
                <c:pt idx="386">
                  <c:v>4.554929513927969E-4</c:v>
                </c:pt>
                <c:pt idx="387">
                  <c:v>4.4186704757155821E-4</c:v>
                </c:pt>
                <c:pt idx="388">
                  <c:v>4.3062581492567497E-4</c:v>
                </c:pt>
                <c:pt idx="389">
                  <c:v>4.1889879440802646E-4</c:v>
                </c:pt>
                <c:pt idx="390">
                  <c:v>4.067417596003935E-4</c:v>
                </c:pt>
                <c:pt idx="391">
                  <c:v>3.9639412500851206E-4</c:v>
                </c:pt>
                <c:pt idx="392">
                  <c:v>3.8312312814379719E-4</c:v>
                </c:pt>
                <c:pt idx="393">
                  <c:v>3.7268972487626789E-4</c:v>
                </c:pt>
                <c:pt idx="394">
                  <c:v>3.6220694254283345E-4</c:v>
                </c:pt>
                <c:pt idx="395">
                  <c:v>3.5201901332209632E-4</c:v>
                </c:pt>
                <c:pt idx="396">
                  <c:v>3.4306354210903388E-4</c:v>
                </c:pt>
                <c:pt idx="397">
                  <c:v>3.3402833984349503E-4</c:v>
                </c:pt>
                <c:pt idx="398">
                  <c:v>3.2463300064829609E-4</c:v>
                </c:pt>
                <c:pt idx="399">
                  <c:v>3.1521169234836449E-4</c:v>
                </c:pt>
                <c:pt idx="400">
                  <c:v>3.0747546224826585E-4</c:v>
                </c:pt>
                <c:pt idx="401">
                  <c:v>2.9745503342522728E-4</c:v>
                </c:pt>
                <c:pt idx="402">
                  <c:v>2.8988768652574962E-4</c:v>
                </c:pt>
                <c:pt idx="404">
                  <c:v>2.7380947360139472E-4</c:v>
                </c:pt>
                <c:pt idx="405">
                  <c:v>2.6659820317318032E-4</c:v>
                </c:pt>
                <c:pt idx="406">
                  <c:v>2.5886114668389413E-4</c:v>
                </c:pt>
                <c:pt idx="407">
                  <c:v>2.5158006305280809E-4</c:v>
                </c:pt>
                <c:pt idx="408">
                  <c:v>2.4450377716569413E-4</c:v>
                </c:pt>
                <c:pt idx="409">
                  <c:v>2.3675334853272981E-4</c:v>
                </c:pt>
                <c:pt idx="410">
                  <c:v>2.3073027103651236E-4</c:v>
                </c:pt>
                <c:pt idx="411">
                  <c:v>2.2486042247137549E-4</c:v>
                </c:pt>
                <c:pt idx="412">
                  <c:v>2.1974579000603789E-4</c:v>
                </c:pt>
                <c:pt idx="413">
                  <c:v>2.1278015502657502E-4</c:v>
                </c:pt>
                <c:pt idx="414">
                  <c:v>2.067952085653905E-4</c:v>
                </c:pt>
                <c:pt idx="415">
                  <c:v>2.0097860291652832E-4</c:v>
                </c:pt>
                <c:pt idx="416">
                  <c:v>1.9586564587516071E-4</c:v>
                </c:pt>
                <c:pt idx="417">
                  <c:v>1.9000639724262098E-4</c:v>
                </c:pt>
                <c:pt idx="418">
                  <c:v>1.8483204670041476E-4</c:v>
                </c:pt>
                <c:pt idx="419">
                  <c:v>1.7996415862106579E-4</c:v>
                </c:pt>
                <c:pt idx="420">
                  <c:v>1.7458059712106323E-4</c:v>
                </c:pt>
                <c:pt idx="421">
                  <c:v>1.6982632978858718E-4</c:v>
                </c:pt>
                <c:pt idx="422">
                  <c:v>1.6504956152578928E-4</c:v>
                </c:pt>
                <c:pt idx="423">
                  <c:v>1.6040715119832971E-4</c:v>
                </c:pt>
                <c:pt idx="424">
                  <c:v>1.5661435587830381E-4</c:v>
                </c:pt>
                <c:pt idx="425">
                  <c:v>1.5164989928706724E-4</c:v>
                </c:pt>
                <c:pt idx="426">
                  <c:v>1.4765592340381292E-4</c:v>
                </c:pt>
                <c:pt idx="427">
                  <c:v>1.436348824367086E-4</c:v>
                </c:pt>
                <c:pt idx="428">
                  <c:v>1.4010965628582421E-4</c:v>
                </c:pt>
                <c:pt idx="429">
                  <c:v>1.3591832753937535E-4</c:v>
                </c:pt>
                <c:pt idx="430">
                  <c:v>1.3209530225153634E-4</c:v>
                </c:pt>
                <c:pt idx="431">
                  <c:v>1.2837980861609512E-4</c:v>
                </c:pt>
                <c:pt idx="432">
                  <c:v>1.2476882205032032E-4</c:v>
                </c:pt>
                <c:pt idx="433">
                  <c:v>1.2148280822114055E-4</c:v>
                </c:pt>
                <c:pt idx="434">
                  <c:v>1.1795720550328001E-4</c:v>
                </c:pt>
                <c:pt idx="435">
                  <c:v>1.1474493507917606E-4</c:v>
                </c:pt>
                <c:pt idx="436">
                  <c:v>1.1182578888520036E-4</c:v>
                </c:pt>
                <c:pt idx="437">
                  <c:v>1.0848056161126629E-4</c:v>
                </c:pt>
                <c:pt idx="438">
                  <c:v>1.0562352874204485E-4</c:v>
                </c:pt>
                <c:pt idx="439">
                  <c:v>1.054292885579049E-4</c:v>
                </c:pt>
                <c:pt idx="453" formatCode="0.E+00">
                  <c:v>2.7523952879287006E-7</c:v>
                </c:pt>
              </c:numCache>
            </c:numRef>
          </c:val>
          <c:smooth val="0"/>
        </c:ser>
        <c:ser>
          <c:idx val="2"/>
          <c:order val="1"/>
          <c:tx>
            <c:strRef>
              <c:f>浮遊塵!$Q$234</c:f>
              <c:strCache>
                <c:ptCount val="1"/>
                <c:pt idx="0">
                  <c:v>寄磯←鮫浦MS</c:v>
                </c:pt>
              </c:strCache>
            </c:strRef>
          </c:tx>
          <c:spPr>
            <a:ln w="12700">
              <a:noFill/>
              <a:prstDash val="solid"/>
            </a:ln>
          </c:spPr>
          <c:marker>
            <c:symbol val="diamond"/>
            <c:size val="5"/>
            <c:spPr>
              <a:solidFill>
                <a:srgbClr val="008000"/>
              </a:solidFill>
              <a:ln>
                <a:solidFill>
                  <a:srgbClr val="008000"/>
                </a:solidFill>
                <a:prstDash val="solid"/>
              </a:ln>
            </c:spPr>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浮遊塵!$Q$235:$Q$722</c:f>
              <c:numCache>
                <c:formatCode>.0000</c:formatCode>
                <c:ptCount val="488"/>
                <c:pt idx="79">
                  <c:v>5.6029118618588505E-4</c:v>
                </c:pt>
                <c:pt idx="80">
                  <c:v>5.4353028178217905E-4</c:v>
                </c:pt>
                <c:pt idx="81">
                  <c:v>5.2872858958097411E-4</c:v>
                </c:pt>
                <c:pt idx="82">
                  <c:v>5.1480356064590024E-4</c:v>
                </c:pt>
                <c:pt idx="83">
                  <c:v>4.9940340180097632E-4</c:v>
                </c:pt>
                <c:pt idx="84">
                  <c:v>4.8625070501591259E-4</c:v>
                </c:pt>
                <c:pt idx="85">
                  <c:v>4.7213902261188876E-4</c:v>
                </c:pt>
                <c:pt idx="86">
                  <c:v>4.5885899293893721E-4</c:v>
                </c:pt>
                <c:pt idx="87">
                  <c:v>4.4800936293198831E-4</c:v>
                </c:pt>
                <c:pt idx="88">
                  <c:v>4.3340902409359962E-4</c:v>
                </c:pt>
                <c:pt idx="89">
                  <c:v>4.2277188080469639E-4</c:v>
                </c:pt>
                <c:pt idx="90">
                  <c:v>4.1088041906760735E-4</c:v>
                </c:pt>
                <c:pt idx="91">
                  <c:v>4.0042749571484468E-4</c:v>
                </c:pt>
                <c:pt idx="92">
                  <c:v>3.8880652409037879E-4</c:v>
                </c:pt>
                <c:pt idx="93">
                  <c:v>3.7787041855859375E-4</c:v>
                </c:pt>
                <c:pt idx="94">
                  <c:v>3.67241916929501E-4</c:v>
                </c:pt>
                <c:pt idx="95">
                  <c:v>3.5724099885747117E-4</c:v>
                </c:pt>
                <c:pt idx="96">
                  <c:v>3.4719274857945528E-4</c:v>
                </c:pt>
                <c:pt idx="97">
                  <c:v>3.377378196247832E-4</c:v>
                </c:pt>
                <c:pt idx="98">
                  <c:v>3.2823814251382774E-4</c:v>
                </c:pt>
                <c:pt idx="99">
                  <c:v>3.2018220467980372E-4</c:v>
                </c:pt>
                <c:pt idx="100">
                  <c:v>3.1003287547236855E-4</c:v>
                </c:pt>
                <c:pt idx="101">
                  <c:v>3.0242374890291788E-4</c:v>
                </c:pt>
                <c:pt idx="102">
                  <c:v>2.9391736377715926E-4</c:v>
                </c:pt>
                <c:pt idx="103">
                  <c:v>2.8512493412929414E-4</c:v>
                </c:pt>
                <c:pt idx="104">
                  <c:v>2.7787126872178149E-4</c:v>
                </c:pt>
                <c:pt idx="105">
                  <c:v>2.7030413745231105E-4</c:v>
                </c:pt>
                <c:pt idx="106">
                  <c:v>2.6245952951473321E-4</c:v>
                </c:pt>
                <c:pt idx="107">
                  <c:v>2.5507723283308456E-4</c:v>
                </c:pt>
                <c:pt idx="108">
                  <c:v>2.4858799012375917E-4</c:v>
                </c:pt>
                <c:pt idx="109">
                  <c:v>2.4115157198779474E-4</c:v>
                </c:pt>
                <c:pt idx="110">
                  <c:v>2.3458441011652576E-4</c:v>
                </c:pt>
                <c:pt idx="111">
                  <c:v>2.2882701272737159E-4</c:v>
                </c:pt>
                <c:pt idx="112">
                  <c:v>2.2177753237760664E-4</c:v>
                </c:pt>
                <c:pt idx="113">
                  <c:v>2.1593661774510121E-4</c:v>
                </c:pt>
                <c:pt idx="114">
                  <c:v>2.1024953422153851E-4</c:v>
                </c:pt>
                <c:pt idx="115">
                  <c:v>2.0414779571108994E-4</c:v>
                </c:pt>
                <c:pt idx="116">
                  <c:v>1.9840565482700661E-4</c:v>
                </c:pt>
                <c:pt idx="117">
                  <c:v>1.933581543708699E-4</c:v>
                </c:pt>
                <c:pt idx="118">
                  <c:v>1.8757391642283265E-4</c:v>
                </c:pt>
                <c:pt idx="119">
                  <c:v>1.8246580843156909E-4</c:v>
                </c:pt>
                <c:pt idx="120">
                  <c:v>1.7700741099918143E-4</c:v>
                </c:pt>
                <c:pt idx="122">
                  <c:v>1.6780656416076194E-4</c:v>
                </c:pt>
                <c:pt idx="123">
                  <c:v>1.6368809322783766E-4</c:v>
                </c:pt>
                <c:pt idx="124">
                  <c:v>1.5791698868639474E-4</c:v>
                </c:pt>
                <c:pt idx="125">
                  <c:v>1.5389953226298129E-4</c:v>
                </c:pt>
                <c:pt idx="126">
                  <c:v>1.4998428115799668E-4</c:v>
                </c:pt>
                <c:pt idx="127">
                  <c:v>1.4576561756769272E-4</c:v>
                </c:pt>
                <c:pt idx="128">
                  <c:v>1.4192661494447976E-4</c:v>
                </c:pt>
                <c:pt idx="129">
                  <c:v>1.3793459232491843E-4</c:v>
                </c:pt>
                <c:pt idx="130">
                  <c:v>1.3393153559031879E-4</c:v>
                </c:pt>
                <c:pt idx="131">
                  <c:v>1.3016439353765797E-4</c:v>
                </c:pt>
                <c:pt idx="132">
                  <c:v>1.2661969078000559E-4</c:v>
                </c:pt>
                <c:pt idx="133">
                  <c:v>1.2328493095690042E-4</c:v>
                </c:pt>
                <c:pt idx="134">
                  <c:v>1.1970702809132229E-4</c:v>
                </c:pt>
                <c:pt idx="135">
                  <c:v>1.1709190949622658E-4</c:v>
                </c:pt>
                <c:pt idx="136">
                  <c:v>1.132759589931154E-4</c:v>
                </c:pt>
                <c:pt idx="137">
                  <c:v>1.0998853063397347E-4</c:v>
                </c:pt>
                <c:pt idx="138">
                  <c:v>1.0709178265819599E-4</c:v>
                </c:pt>
                <c:pt idx="139">
                  <c:v>1.0417540493773596E-4</c:v>
                </c:pt>
                <c:pt idx="140">
                  <c:v>1.0124522462535344E-4</c:v>
                </c:pt>
                <c:pt idx="141">
                  <c:v>9.8488063337425592E-5</c:v>
                </c:pt>
                <c:pt idx="142">
                  <c:v>9.5982496925756949E-5</c:v>
                </c:pt>
                <c:pt idx="143">
                  <c:v>9.3025561387706488E-5</c:v>
                </c:pt>
                <c:pt idx="144">
                  <c:v>9.0492242136403159E-5</c:v>
                </c:pt>
                <c:pt idx="145">
                  <c:v>8.8190091858183584E-5</c:v>
                </c:pt>
                <c:pt idx="146">
                  <c:v>8.5551917752587923E-5</c:v>
                </c:pt>
                <c:pt idx="147">
                  <c:v>8.3452219875558461E-5</c:v>
                </c:pt>
                <c:pt idx="148">
                  <c:v>8.0806900928319291E-5</c:v>
                </c:pt>
                <c:pt idx="149">
                  <c:v>7.8751148688544054E-5</c:v>
                </c:pt>
                <c:pt idx="150">
                  <c:v>7.6536085875948348E-5</c:v>
                </c:pt>
                <c:pt idx="151">
                  <c:v>7.4588984475503869E-5</c:v>
                </c:pt>
                <c:pt idx="152">
                  <c:v>7.2357682486133172E-5</c:v>
                </c:pt>
                <c:pt idx="153">
                  <c:v>7.038720139161072E-5</c:v>
                </c:pt>
                <c:pt idx="154">
                  <c:v>6.8533426439108474E-5</c:v>
                </c:pt>
                <c:pt idx="155">
                  <c:v>6.6483274237315277E-5</c:v>
                </c:pt>
                <c:pt idx="156">
                  <c:v>6.4672768006526424E-5</c:v>
                </c:pt>
                <c:pt idx="157">
                  <c:v>6.2853693037024093E-5</c:v>
                </c:pt>
                <c:pt idx="158">
                  <c:v>6.1142029401665054E-5</c:v>
                </c:pt>
                <c:pt idx="159">
                  <c:v>5.9641422604010102E-5</c:v>
                </c:pt>
                <c:pt idx="160">
                  <c:v>5.7804047585790882E-5</c:v>
                </c:pt>
                <c:pt idx="161">
                  <c:v>5.6281672872075405E-5</c:v>
                </c:pt>
                <c:pt idx="162">
                  <c:v>5.4698617352432613E-5</c:v>
                </c:pt>
                <c:pt idx="163">
                  <c:v>5.3307067820857108E-5</c:v>
                </c:pt>
                <c:pt idx="164">
                  <c:v>5.1712406527201058E-5</c:v>
                </c:pt>
                <c:pt idx="165">
                  <c:v>5.0304148054665849E-5</c:v>
                </c:pt>
                <c:pt idx="166">
                  <c:v>4.8889224596014013E-5</c:v>
                </c:pt>
                <c:pt idx="167">
                  <c:v>4.7514099215080703E-5</c:v>
                </c:pt>
                <c:pt idx="168">
                  <c:v>4.6220171175794433E-5</c:v>
                </c:pt>
                <c:pt idx="169">
                  <c:v>4.492011925187624E-5</c:v>
                </c:pt>
                <c:pt idx="170">
                  <c:v>4.3656634371348119E-5</c:v>
                </c:pt>
                <c:pt idx="171">
                  <c:v>4.262438189822114E-5</c:v>
                </c:pt>
                <c:pt idx="172">
                  <c:v>4.1273248456619932E-5</c:v>
                </c:pt>
                <c:pt idx="173">
                  <c:v>4.0223244410149208E-5</c:v>
                </c:pt>
                <c:pt idx="174">
                  <c:v>3.9127864625345509E-5</c:v>
                </c:pt>
                <c:pt idx="175">
                  <c:v>3.7992318716527852E-5</c:v>
                </c:pt>
                <c:pt idx="176">
                  <c:v>3.6923694655105043E-5</c:v>
                </c:pt>
                <c:pt idx="177">
                  <c:v>3.5984344585791765E-5</c:v>
                </c:pt>
                <c:pt idx="178">
                  <c:v>3.4940028069489666E-5</c:v>
                </c:pt>
                <c:pt idx="179">
                  <c:v>3.3957256920920553E-5</c:v>
                </c:pt>
                <c:pt idx="180">
                  <c:v>3.3002128541514083E-5</c:v>
                </c:pt>
                <c:pt idx="181">
                  <c:v>3.2073865412833547E-5</c:v>
                </c:pt>
                <c:pt idx="182">
                  <c:v>3.1229141838707678E-5</c:v>
                </c:pt>
                <c:pt idx="183">
                  <c:v>3.0462686047385531E-5</c:v>
                </c:pt>
                <c:pt idx="184">
                  <c:v>2.9469926576225104E-5</c:v>
                </c:pt>
                <c:pt idx="185">
                  <c:v>2.8720202643378995E-5</c:v>
                </c:pt>
                <c:pt idx="186">
                  <c:v>2.798955191636625E-5</c:v>
                </c:pt>
                <c:pt idx="187">
                  <c:v>2.7152254783126773E-5</c:v>
                </c:pt>
                <c:pt idx="188">
                  <c:v>2.6412830814786411E-5</c:v>
                </c:pt>
                <c:pt idx="189">
                  <c:v>2.5669907310970571E-5</c:v>
                </c:pt>
                <c:pt idx="190">
                  <c:v>2.4947880292517933E-5</c:v>
                </c:pt>
                <c:pt idx="191">
                  <c:v>2.4290832495618221E-5</c:v>
                </c:pt>
                <c:pt idx="192">
                  <c:v>2.358587822003256E-5</c:v>
                </c:pt>
                <c:pt idx="193">
                  <c:v>2.2922469461968244E-5</c:v>
                </c:pt>
                <c:pt idx="194">
                  <c:v>2.2339314837842511E-5</c:v>
                </c:pt>
                <c:pt idx="195">
                  <c:v>2.1791041775455286E-5</c:v>
                </c:pt>
                <c:pt idx="196">
                  <c:v>2.1100296151496451E-5</c:v>
                </c:pt>
                <c:pt idx="197">
                  <c:v>2.0544581480040772E-5</c:v>
                </c:pt>
                <c:pt idx="198">
                  <c:v>1.9966716405122794E-5</c:v>
                </c:pt>
                <c:pt idx="199">
                  <c:v>1.940510515582473E-5</c:v>
                </c:pt>
                <c:pt idx="200">
                  <c:v>1.8894036422058768E-5</c:v>
                </c:pt>
                <c:pt idx="201">
                  <c:v>1.8345704792782409E-5</c:v>
                </c:pt>
                <c:pt idx="202">
                  <c:v>1.7829688339256533E-5</c:v>
                </c:pt>
                <c:pt idx="203">
                  <c:v>1.7328186072201935E-5</c:v>
                </c:pt>
                <c:pt idx="204">
                  <c:v>1.6856296123761619E-5</c:v>
                </c:pt>
                <c:pt idx="205">
                  <c:v>1.6412354911035488E-5</c:v>
                </c:pt>
                <c:pt idx="206">
                  <c:v>1.5936045185172838E-5</c:v>
                </c:pt>
                <c:pt idx="207">
                  <c:v>1.5573566927872816E-5</c:v>
                </c:pt>
                <c:pt idx="208">
                  <c:v>1.5079906582685692E-5</c:v>
                </c:pt>
                <c:pt idx="209">
                  <c:v>1.4696269153495616E-5</c:v>
                </c:pt>
                <c:pt idx="210">
                  <c:v>1.426976266069497E-5</c:v>
                </c:pt>
                <c:pt idx="211">
                  <c:v>1.3868391745595271E-5</c:v>
                </c:pt>
                <c:pt idx="212">
                  <c:v>1.3515575623883376E-5</c:v>
                </c:pt>
                <c:pt idx="213">
                  <c:v>1.3111262158709916E-5</c:v>
                </c:pt>
                <c:pt idx="214">
                  <c:v>1.2719043581883746E-5</c:v>
                </c:pt>
                <c:pt idx="215">
                  <c:v>1.2384064438719648E-5</c:v>
                </c:pt>
                <c:pt idx="216">
                  <c:v>1.2057907580472852E-5</c:v>
                </c:pt>
                <c:pt idx="217">
                  <c:v>1.1729540527929764E-5</c:v>
                </c:pt>
                <c:pt idx="218">
                  <c:v>1.1389132691050936E-5</c:v>
                </c:pt>
                <c:pt idx="219">
                  <c:v>1.1109609585540143E-5</c:v>
                </c:pt>
                <c:pt idx="220">
                  <c:v>1.0757450460511679E-5</c:v>
                </c:pt>
                <c:pt idx="221">
                  <c:v>1.047413343948778E-5</c:v>
                </c:pt>
                <c:pt idx="222">
                  <c:v>1.017952359744303E-5</c:v>
                </c:pt>
                <c:pt idx="223">
                  <c:v>9.9205534080794872E-6</c:v>
                </c:pt>
                <c:pt idx="224">
                  <c:v>9.6237837079587493E-6</c:v>
                </c:pt>
                <c:pt idx="225">
                  <c:v>9.3617039508031759E-6</c:v>
                </c:pt>
                <c:pt idx="226">
                  <c:v>9.0983838262172118E-6</c:v>
                </c:pt>
                <c:pt idx="227">
                  <c:v>8.8424702045901562E-6</c:v>
                </c:pt>
                <c:pt idx="228">
                  <c:v>8.6095876711261905E-6</c:v>
                </c:pt>
                <c:pt idx="229">
                  <c:v>8.3597252738252831E-6</c:v>
                </c:pt>
                <c:pt idx="230">
                  <c:v>8.1320689968206786E-6</c:v>
                </c:pt>
                <c:pt idx="231">
                  <c:v>7.9251866778334709E-6</c:v>
                </c:pt>
                <c:pt idx="232">
                  <c:v>7.6810352243502783E-6</c:v>
                </c:pt>
                <c:pt idx="233">
                  <c:v>7.4856273422900845E-6</c:v>
                </c:pt>
                <c:pt idx="234">
                  <c:v>7.2884797331146805E-6</c:v>
                </c:pt>
                <c:pt idx="235">
                  <c:v>7.0965243647530873E-6</c:v>
                </c:pt>
                <c:pt idx="236">
                  <c:v>6.8779015349364141E-6</c:v>
                </c:pt>
                <c:pt idx="237">
                  <c:v>6.6967594900878807E-6</c:v>
                </c:pt>
                <c:pt idx="238">
                  <c:v>6.5024100689242428E-6</c:v>
                </c:pt>
                <c:pt idx="239">
                  <c:v>6.3253331412309978E-6</c:v>
                </c:pt>
                <c:pt idx="240">
                  <c:v>6.1587439899134372E-6</c:v>
                </c:pt>
                <c:pt idx="241">
                  <c:v>5.980008538639375E-6</c:v>
                </c:pt>
                <c:pt idx="242">
                  <c:v>5.8118066170987511E-6</c:v>
                </c:pt>
                <c:pt idx="243">
                  <c:v>5.6691676402505797E-6</c:v>
                </c:pt>
                <c:pt idx="244">
                  <c:v>5.4995765790138961E-6</c:v>
                </c:pt>
                <c:pt idx="245">
                  <c:v>5.3498093213505211E-6</c:v>
                </c:pt>
                <c:pt idx="246">
                  <c:v>5.2089123638851158E-6</c:v>
                </c:pt>
                <c:pt idx="247">
                  <c:v>5.0577423682608703E-6</c:v>
                </c:pt>
                <c:pt idx="248">
                  <c:v>4.9200073638329265E-6</c:v>
                </c:pt>
                <c:pt idx="249">
                  <c:v>4.7992557864494156E-6</c:v>
                </c:pt>
                <c:pt idx="250">
                  <c:v>4.6599746034394506E-6</c:v>
                </c:pt>
                <c:pt idx="251">
                  <c:v>4.533071812449814E-6</c:v>
                </c:pt>
                <c:pt idx="252">
                  <c:v>4.3934213389980143E-6</c:v>
                </c:pt>
                <c:pt idx="253">
                  <c:v>4.2737774616471035E-6</c:v>
                </c:pt>
                <c:pt idx="254">
                  <c:v>4.1573917870231852E-6</c:v>
                </c:pt>
                <c:pt idx="255">
                  <c:v>4.0553570584220427E-6</c:v>
                </c:pt>
                <c:pt idx="256">
                  <c:v>3.926807897231835E-6</c:v>
                </c:pt>
                <c:pt idx="257">
                  <c:v>3.8269087049949977E-6</c:v>
                </c:pt>
                <c:pt idx="258">
                  <c:v>3.7261201047583917E-6</c:v>
                </c:pt>
                <c:pt idx="259">
                  <c:v>3.614654594658675E-6</c:v>
                </c:pt>
                <c:pt idx="260">
                  <c:v>3.5162184881212846E-6</c:v>
                </c:pt>
                <c:pt idx="261">
                  <c:v>3.4173165045476534E-6</c:v>
                </c:pt>
                <c:pt idx="262">
                  <c:v>3.3303789289502855E-6</c:v>
                </c:pt>
                <c:pt idx="263">
                  <c:v>3.2337266274819331E-6</c:v>
                </c:pt>
                <c:pt idx="264">
                  <c:v>3.1398793123464857E-6</c:v>
                </c:pt>
                <c:pt idx="265">
                  <c:v>3.0403495185389605E-6</c:v>
                </c:pt>
                <c:pt idx="266">
                  <c:v>3.0487555788778662E-6</c:v>
                </c:pt>
                <c:pt idx="267">
                  <c:v>2.9009410049067773E-6</c:v>
                </c:pt>
                <c:pt idx="269">
                  <c:v>2.7350054879537E-6</c:v>
                </c:pt>
                <c:pt idx="270">
                  <c:v>2.6556317648492764E-6</c:v>
                </c:pt>
                <c:pt idx="271">
                  <c:v>2.588071681664676E-6</c:v>
                </c:pt>
                <c:pt idx="272">
                  <c:v>2.5083408830748472E-6</c:v>
                </c:pt>
                <c:pt idx="273">
                  <c:v>2.4400324724280028E-6</c:v>
                </c:pt>
                <c:pt idx="274">
                  <c:v>2.3735842710519886E-6</c:v>
                </c:pt>
                <c:pt idx="275">
                  <c:v>2.3025793720956731E-6</c:v>
                </c:pt>
                <c:pt idx="276">
                  <c:v>2.2419367569362632E-6</c:v>
                </c:pt>
                <c:pt idx="277">
                  <c:v>2.1828912753297462E-6</c:v>
                </c:pt>
                <c:pt idx="278">
                  <c:v>2.1195406866679568E-6</c:v>
                </c:pt>
                <c:pt idx="279">
                  <c:v>2.0675208699650211E-6</c:v>
                </c:pt>
                <c:pt idx="280">
                  <c:v>2.0019833427514063E-6</c:v>
                </c:pt>
                <c:pt idx="281">
                  <c:v>1.9510522750632073E-6</c:v>
                </c:pt>
                <c:pt idx="282">
                  <c:v>1.8961743029714622E-6</c:v>
                </c:pt>
                <c:pt idx="283">
                  <c:v>1.8496365600076971E-6</c:v>
                </c:pt>
                <c:pt idx="284">
                  <c:v>1.794305363786447E-6</c:v>
                </c:pt>
                <c:pt idx="285">
                  <c:v>1.7470490689662893E-6</c:v>
                </c:pt>
                <c:pt idx="286">
                  <c:v>1.69790917083284E-6</c:v>
                </c:pt>
                <c:pt idx="287">
                  <c:v>1.6471168435570301E-6</c:v>
                </c:pt>
                <c:pt idx="288">
                  <c:v>1.6022617225915315E-6</c:v>
                </c:pt>
                <c:pt idx="289">
                  <c:v>1.5571943119332494E-6</c:v>
                </c:pt>
                <c:pt idx="290">
                  <c:v>1.5147880069392992E-6</c:v>
                </c:pt>
                <c:pt idx="291">
                  <c:v>1.4776106151768096E-6</c:v>
                </c:pt>
                <c:pt idx="292">
                  <c:v>1.4307724200659123E-6</c:v>
                </c:pt>
                <c:pt idx="293">
                  <c:v>1.3943731327108858E-6</c:v>
                </c:pt>
                <c:pt idx="294">
                  <c:v>1.3551530816438748E-6</c:v>
                </c:pt>
                <c:pt idx="295">
                  <c:v>1.3218936045529419E-6</c:v>
                </c:pt>
                <c:pt idx="296">
                  <c:v>1.2811699903314062E-6</c:v>
                </c:pt>
                <c:pt idx="297">
                  <c:v>1.2462805196065601E-6</c:v>
                </c:pt>
                <c:pt idx="298">
                  <c:v>1.2112259244798147E-6</c:v>
                </c:pt>
                <c:pt idx="299">
                  <c:v>1.1793260870629298E-6</c:v>
                </c:pt>
                <c:pt idx="300">
                  <c:v>1.1461547441316855E-6</c:v>
                </c:pt>
                <c:pt idx="301">
                  <c:v>1.1139164238851189E-6</c:v>
                </c:pt>
                <c:pt idx="302">
                  <c:v>1.0825848828475905E-6</c:v>
                </c:pt>
                <c:pt idx="303">
                  <c:v>1.0560150380102957E-6</c:v>
                </c:pt>
                <c:pt idx="304">
                  <c:v>1.0225408345345371E-6</c:v>
                </c:pt>
                <c:pt idx="305">
                  <c:v>9.965270833981004E-7</c:v>
                </c:pt>
                <c:pt idx="306">
                  <c:v>9.6938915262769633E-7</c:v>
                </c:pt>
                <c:pt idx="307">
                  <c:v>9.4472759651263406E-7</c:v>
                </c:pt>
                <c:pt idx="308">
                  <c:v>9.1646641853394191E-7</c:v>
                </c:pt>
                <c:pt idx="309">
                  <c:v>8.9150874037956034E-7</c:v>
                </c:pt>
                <c:pt idx="310">
                  <c:v>8.6643294287305257E-7</c:v>
                </c:pt>
                <c:pt idx="311">
                  <c:v>8.4128783482882228E-7</c:v>
                </c:pt>
                <c:pt idx="312">
                  <c:v>8.176246193881365E-7</c:v>
                </c:pt>
                <c:pt idx="313">
                  <c:v>7.9535865122049652E-7</c:v>
                </c:pt>
                <c:pt idx="314">
                  <c:v>7.7369904118675596E-7</c:v>
                </c:pt>
                <c:pt idx="315">
                  <c:v>5.3887818784361708E-7</c:v>
                </c:pt>
                <c:pt idx="316">
                  <c:v>7.3145979339413507E-7</c:v>
                </c:pt>
                <c:pt idx="317">
                  <c:v>7.1154030945319131E-7</c:v>
                </c:pt>
                <c:pt idx="318">
                  <c:v>6.9152655085563714E-7</c:v>
                </c:pt>
                <c:pt idx="319">
                  <c:v>6.7269454922149833E-7</c:v>
                </c:pt>
                <c:pt idx="320">
                  <c:v>6.5437539020361054E-7</c:v>
                </c:pt>
                <c:pt idx="321">
                  <c:v>6.3596953052465659E-7</c:v>
                </c:pt>
                <c:pt idx="322">
                  <c:v>6.1808137929805667E-7</c:v>
                </c:pt>
                <c:pt idx="323">
                  <c:v>6.0180308215173278E-7</c:v>
                </c:pt>
                <c:pt idx="324">
                  <c:v>5.8433790651808498E-7</c:v>
                </c:pt>
                <c:pt idx="325">
                  <c:v>5.6842492039076712E-7</c:v>
                </c:pt>
                <c:pt idx="326">
                  <c:v>5.5345441639337301E-7</c:v>
                </c:pt>
                <c:pt idx="327">
                  <c:v>5.3987100302683132E-7</c:v>
                </c:pt>
                <c:pt idx="328">
                  <c:v>5.2227695204176518E-7</c:v>
                </c:pt>
                <c:pt idx="329">
                  <c:v>5.0899006686725235E-7</c:v>
                </c:pt>
                <c:pt idx="330">
                  <c:v>4.9467351418359276E-7</c:v>
                </c:pt>
                <c:pt idx="331">
                  <c:v>4.8075964849538962E-7</c:v>
                </c:pt>
                <c:pt idx="332">
                  <c:v>4.6809796885854635E-7</c:v>
                </c:pt>
                <c:pt idx="333">
                  <c:v>4.5451310450285503E-7</c:v>
                </c:pt>
                <c:pt idx="334">
                  <c:v>4.4213557320467873E-7</c:v>
                </c:pt>
                <c:pt idx="335">
                  <c:v>4.293041742489052E-7</c:v>
                </c:pt>
                <c:pt idx="336">
                  <c:v>4.1761314532023326E-7</c:v>
                </c:pt>
                <c:pt idx="337">
                  <c:v>4.0624049241865255E-7</c:v>
                </c:pt>
                <c:pt idx="338">
                  <c:v>3.948140151835588E-7</c:v>
                </c:pt>
                <c:pt idx="339">
                  <c:v>3.8476982605263047E-7</c:v>
                </c:pt>
                <c:pt idx="340">
                  <c:v>3.7360326212193429E-7</c:v>
                </c:pt>
                <c:pt idx="341">
                  <c:v>3.6409868102711174E-7</c:v>
                </c:pt>
                <c:pt idx="342">
                  <c:v>3.535320229279518E-7</c:v>
                </c:pt>
                <c:pt idx="343">
                  <c:v>3.3423133115486288E-7</c:v>
                </c:pt>
                <c:pt idx="344">
                  <c:v>3.34847110282246E-7</c:v>
                </c:pt>
                <c:pt idx="345">
                  <c:v>3.2512937409088495E-7</c:v>
                </c:pt>
                <c:pt idx="346">
                  <c:v>3.159843394110794E-7</c:v>
                </c:pt>
                <c:pt idx="347">
                  <c:v>3.0681402747853727E-7</c:v>
                </c:pt>
                <c:pt idx="348">
                  <c:v>2.9845871232873796E-7</c:v>
                </c:pt>
                <c:pt idx="349">
                  <c:v>2.9059825937234277E-7</c:v>
                </c:pt>
                <c:pt idx="350">
                  <c:v>2.8216468734638458E-7</c:v>
                </c:pt>
                <c:pt idx="351">
                  <c:v>2.7523952879287006E-7</c:v>
                </c:pt>
                <c:pt idx="357">
                  <c:v>12</c:v>
                </c:pt>
                <c:pt idx="359">
                  <c:v>0.84</c:v>
                </c:pt>
                <c:pt idx="361">
                  <c:v>0.1</c:v>
                </c:pt>
                <c:pt idx="363">
                  <c:v>8.7230567847658175E-4</c:v>
                </c:pt>
                <c:pt idx="364">
                  <c:v>8.4855060798476355E-4</c:v>
                </c:pt>
                <c:pt idx="365">
                  <c:v>8.2620248457720036E-4</c:v>
                </c:pt>
                <c:pt idx="366">
                  <c:v>7.9560749200570944E-4</c:v>
                </c:pt>
                <c:pt idx="368">
                  <c:v>7.5982564311483319E-4</c:v>
                </c:pt>
                <c:pt idx="369">
                  <c:v>7.3845374500098216E-4</c:v>
                </c:pt>
                <c:pt idx="370">
                  <c:v>4.9000000000000002E-2</c:v>
                </c:pt>
                <c:pt idx="371">
                  <c:v>6.9621376021142278E-4</c:v>
                </c:pt>
                <c:pt idx="372">
                  <c:v>6.753867820844155E-4</c:v>
                </c:pt>
                <c:pt idx="373">
                  <c:v>6.5518283533468383E-4</c:v>
                </c:pt>
                <c:pt idx="374">
                  <c:v>6.3616850385210359E-4</c:v>
                </c:pt>
                <c:pt idx="375">
                  <c:v>6.177059951314013E-4</c:v>
                </c:pt>
                <c:pt idx="376">
                  <c:v>6.0421159584735985E-4</c:v>
                </c:pt>
                <c:pt idx="377">
                  <c:v>5.850589311846338E-4</c:v>
                </c:pt>
                <c:pt idx="378">
                  <c:v>5.6807969446713634E-4</c:v>
                </c:pt>
                <c:pt idx="379">
                  <c:v>5.561810707917016E-4</c:v>
                </c:pt>
                <c:pt idx="380">
                  <c:v>5.3904678457817386E-4</c:v>
                </c:pt>
                <c:pt idx="381">
                  <c:v>5.2436718924594398E-4</c:v>
                </c:pt>
                <c:pt idx="382">
                  <c:v>5.0914931262098907E-4</c:v>
                </c:pt>
                <c:pt idx="384">
                  <c:v>3.6999999999999998E-2</c:v>
                </c:pt>
                <c:pt idx="385">
                  <c:v>0</c:v>
                </c:pt>
                <c:pt idx="386">
                  <c:v>3.5000000000000003E-2</c:v>
                </c:pt>
                <c:pt idx="387">
                  <c:v>4.4186704757155821E-4</c:v>
                </c:pt>
                <c:pt idx="388">
                  <c:v>4.3062581492567497E-4</c:v>
                </c:pt>
                <c:pt idx="389">
                  <c:v>4.1889879440802646E-4</c:v>
                </c:pt>
                <c:pt idx="390">
                  <c:v>4.067417596003935E-4</c:v>
                </c:pt>
                <c:pt idx="391">
                  <c:v>3.9639412500851206E-4</c:v>
                </c:pt>
                <c:pt idx="392">
                  <c:v>3.8312312814379719E-4</c:v>
                </c:pt>
                <c:pt idx="393">
                  <c:v>3.7268972487626789E-4</c:v>
                </c:pt>
                <c:pt idx="394">
                  <c:v>3.6220694254283345E-4</c:v>
                </c:pt>
                <c:pt idx="395">
                  <c:v>3.5201901332209632E-4</c:v>
                </c:pt>
                <c:pt idx="396">
                  <c:v>3.4306354210903388E-4</c:v>
                </c:pt>
                <c:pt idx="397">
                  <c:v>3.3402833984349503E-4</c:v>
                </c:pt>
                <c:pt idx="398">
                  <c:v>3.2463300064829609E-4</c:v>
                </c:pt>
                <c:pt idx="399">
                  <c:v>3.1521169234836449E-4</c:v>
                </c:pt>
                <c:pt idx="400">
                  <c:v>3.0747546224826585E-4</c:v>
                </c:pt>
                <c:pt idx="401">
                  <c:v>2.9745503342522728E-4</c:v>
                </c:pt>
                <c:pt idx="402">
                  <c:v>2.8988768652574962E-4</c:v>
                </c:pt>
                <c:pt idx="403">
                  <c:v>2.8147473632765226E-4</c:v>
                </c:pt>
                <c:pt idx="404">
                  <c:v>2.7380947360139472E-4</c:v>
                </c:pt>
                <c:pt idx="405">
                  <c:v>2.6659820317318032E-4</c:v>
                </c:pt>
                <c:pt idx="406">
                  <c:v>2.5886114668389413E-4</c:v>
                </c:pt>
                <c:pt idx="407">
                  <c:v>2.5158006305280809E-4</c:v>
                </c:pt>
                <c:pt idx="408">
                  <c:v>2.4450377716569413E-4</c:v>
                </c:pt>
                <c:pt idx="409">
                  <c:v>2.3675334853272981E-4</c:v>
                </c:pt>
                <c:pt idx="410">
                  <c:v>2.3073027103651236E-4</c:v>
                </c:pt>
                <c:pt idx="411">
                  <c:v>2.2486042247137549E-4</c:v>
                </c:pt>
                <c:pt idx="412">
                  <c:v>2.1974579000603789E-4</c:v>
                </c:pt>
                <c:pt idx="413">
                  <c:v>2.1278015502657502E-4</c:v>
                </c:pt>
                <c:pt idx="414">
                  <c:v>2.067952085653905E-4</c:v>
                </c:pt>
                <c:pt idx="415">
                  <c:v>2.0097860291652832E-4</c:v>
                </c:pt>
                <c:pt idx="416">
                  <c:v>1.9586564587516071E-4</c:v>
                </c:pt>
                <c:pt idx="417">
                  <c:v>1.9000639724262098E-4</c:v>
                </c:pt>
                <c:pt idx="418">
                  <c:v>1.8483204670041476E-4</c:v>
                </c:pt>
                <c:pt idx="419">
                  <c:v>1.7996415862106579E-4</c:v>
                </c:pt>
                <c:pt idx="420">
                  <c:v>1.7458059712106323E-4</c:v>
                </c:pt>
                <c:pt idx="421">
                  <c:v>1.6982632978858718E-4</c:v>
                </c:pt>
                <c:pt idx="422">
                  <c:v>1.6504956152578928E-4</c:v>
                </c:pt>
                <c:pt idx="423">
                  <c:v>1.6040715119832971E-4</c:v>
                </c:pt>
                <c:pt idx="424">
                  <c:v>1.5661435587830381E-4</c:v>
                </c:pt>
                <c:pt idx="425">
                  <c:v>1.5164989928706724E-4</c:v>
                </c:pt>
                <c:pt idx="426">
                  <c:v>1.4765592340381292E-4</c:v>
                </c:pt>
                <c:pt idx="427">
                  <c:v>1.436348824367086E-4</c:v>
                </c:pt>
                <c:pt idx="428">
                  <c:v>1.4010965628582421E-4</c:v>
                </c:pt>
                <c:pt idx="429">
                  <c:v>1.3591832753937535E-4</c:v>
                </c:pt>
                <c:pt idx="430">
                  <c:v>1.3209530225153634E-4</c:v>
                </c:pt>
                <c:pt idx="431">
                  <c:v>1.2837980861609512E-4</c:v>
                </c:pt>
                <c:pt idx="432">
                  <c:v>1.2476882205032032E-4</c:v>
                </c:pt>
                <c:pt idx="433">
                  <c:v>1.2148280822114055E-4</c:v>
                </c:pt>
                <c:pt idx="434">
                  <c:v>1.1795720550328001E-4</c:v>
                </c:pt>
                <c:pt idx="435">
                  <c:v>1.1474493507917606E-4</c:v>
                </c:pt>
                <c:pt idx="436">
                  <c:v>1.1182578888520036E-4</c:v>
                </c:pt>
                <c:pt idx="437">
                  <c:v>1.0848056161126629E-4</c:v>
                </c:pt>
                <c:pt idx="438">
                  <c:v>1.0562352874204485E-4</c:v>
                </c:pt>
                <c:pt idx="439">
                  <c:v>1.054292885579049E-4</c:v>
                </c:pt>
                <c:pt idx="453" formatCode="0.E+00">
                  <c:v>2.7523952879287006E-7</c:v>
                </c:pt>
              </c:numCache>
            </c:numRef>
          </c:val>
          <c:smooth val="0"/>
        </c:ser>
        <c:ser>
          <c:idx val="0"/>
          <c:order val="2"/>
          <c:tx>
            <c:strRef>
              <c:f>浮遊塵!$R$234</c:f>
              <c:strCache>
                <c:ptCount val="1"/>
                <c:pt idx="0">
                  <c:v>塚浜MS</c:v>
                </c:pt>
              </c:strCache>
            </c:strRef>
          </c:tx>
          <c:spPr>
            <a:ln w="12700">
              <a:noFill/>
              <a:prstDash val="solid"/>
            </a:ln>
          </c:spPr>
          <c:marker>
            <c:symbol val="square"/>
            <c:size val="5"/>
            <c:spPr>
              <a:solidFill>
                <a:srgbClr val="FFFFFF"/>
              </a:solidFill>
              <a:ln>
                <a:solidFill>
                  <a:srgbClr val="FF0000"/>
                </a:solidFill>
                <a:prstDash val="solid"/>
              </a:ln>
            </c:spPr>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浮遊塵!$R$235:$R$722</c:f>
              <c:numCache>
                <c:formatCode>.0000</c:formatCode>
                <c:ptCount val="488"/>
                <c:pt idx="79">
                  <c:v>5.6080708164485318E-4</c:v>
                </c:pt>
                <c:pt idx="80">
                  <c:v>5.4553489887051857E-4</c:v>
                </c:pt>
                <c:pt idx="81">
                  <c:v>5.3019043612191315E-4</c:v>
                </c:pt>
                <c:pt idx="82">
                  <c:v>5.1575202136097784E-4</c:v>
                </c:pt>
                <c:pt idx="83">
                  <c:v>5.0032348966320896E-4</c:v>
                </c:pt>
                <c:pt idx="84">
                  <c:v>4.8669842673066142E-4</c:v>
                </c:pt>
                <c:pt idx="85">
                  <c:v>4.7344440841974621E-4</c:v>
                </c:pt>
                <c:pt idx="86">
                  <c:v>4.5970438283487466E-4</c:v>
                </c:pt>
                <c:pt idx="87">
                  <c:v>4.4800936293198831E-4</c:v>
                </c:pt>
                <c:pt idx="88">
                  <c:v>4.3380809113751983E-4</c:v>
                </c:pt>
                <c:pt idx="89">
                  <c:v>4.231611535594068E-4</c:v>
                </c:pt>
                <c:pt idx="90">
                  <c:v>4.123958045703734E-4</c:v>
                </c:pt>
                <c:pt idx="91">
                  <c:v>4.0116523293726413E-4</c:v>
                </c:pt>
                <c:pt idx="92">
                  <c:v>3.8916452279737403E-4</c:v>
                </c:pt>
                <c:pt idx="93">
                  <c:v>3.7926405847822615E-4</c:v>
                </c:pt>
                <c:pt idx="94">
                  <c:v>3.6893574735236286E-4</c:v>
                </c:pt>
                <c:pt idx="95">
                  <c:v>3.5789917039926535E-4</c:v>
                </c:pt>
                <c:pt idx="96">
                  <c:v>3.4815267873748251E-4</c:v>
                </c:pt>
                <c:pt idx="97">
                  <c:v>3.377378196247832E-4</c:v>
                </c:pt>
                <c:pt idx="98">
                  <c:v>3.2914566634116295E-4</c:v>
                </c:pt>
                <c:pt idx="99">
                  <c:v>3.2077210006130569E-4</c:v>
                </c:pt>
                <c:pt idx="100">
                  <c:v>3.106040719932303E-4</c:v>
                </c:pt>
                <c:pt idx="101">
                  <c:v>3.027022095365845E-4</c:v>
                </c:pt>
                <c:pt idx="102">
                  <c:v>2.9500137287423385E-4</c:v>
                </c:pt>
                <c:pt idx="103">
                  <c:v>2.8670375967619995E-4</c:v>
                </c:pt>
                <c:pt idx="104">
                  <c:v>2.7838321153332845E-4</c:v>
                </c:pt>
                <c:pt idx="105">
                  <c:v>2.7130105760772366E-4</c:v>
                </c:pt>
                <c:pt idx="106">
                  <c:v>2.6270119256919107E-4</c:v>
                </c:pt>
                <c:pt idx="107">
                  <c:v>2.5578247892311506E-4</c:v>
                </c:pt>
                <c:pt idx="108">
                  <c:v>2.4927529453786212E-4</c:v>
                </c:pt>
                <c:pt idx="109">
                  <c:v>2.4159586338337615E-4</c:v>
                </c:pt>
                <c:pt idx="110">
                  <c:v>2.3544959083035045E-4</c:v>
                </c:pt>
                <c:pt idx="111">
                  <c:v>2.292485976749353E-4</c:v>
                </c:pt>
                <c:pt idx="112">
                  <c:v>2.2157351565670649E-4</c:v>
                </c:pt>
                <c:pt idx="113">
                  <c:v>2.1653364654954498E-4</c:v>
                </c:pt>
                <c:pt idx="114">
                  <c:v>2.1102496444730983E-4</c:v>
                </c:pt>
                <c:pt idx="115">
                  <c:v>2.0527822562665474E-4</c:v>
                </c:pt>
                <c:pt idx="116">
                  <c:v>1.9895421343708945E-4</c:v>
                </c:pt>
                <c:pt idx="117">
                  <c:v>1.9407128678209591E-4</c:v>
                </c:pt>
                <c:pt idx="118">
                  <c:v>1.8791949773675577E-4</c:v>
                </c:pt>
                <c:pt idx="119">
                  <c:v>1.828019786999431E-4</c:v>
                </c:pt>
                <c:pt idx="120">
                  <c:v>1.7766023954019343E-4</c:v>
                </c:pt>
                <c:pt idx="121">
                  <c:v>1.7282210582399303E-4</c:v>
                </c:pt>
                <c:pt idx="122">
                  <c:v>1.6842545866825704E-4</c:v>
                </c:pt>
                <c:pt idx="123">
                  <c:v>1.6398966792121743E-4</c:v>
                </c:pt>
                <c:pt idx="124">
                  <c:v>1.5893763351410646E-4</c:v>
                </c:pt>
                <c:pt idx="125">
                  <c:v>1.5460936329749601E-4</c:v>
                </c:pt>
                <c:pt idx="126">
                  <c:v>1.50537444547543E-4</c:v>
                </c:pt>
                <c:pt idx="127">
                  <c:v>1.4616863523692457E-4</c:v>
                </c:pt>
                <c:pt idx="128">
                  <c:v>1.4205729573682813E-4</c:v>
                </c:pt>
                <c:pt idx="129">
                  <c:v>1.3844331474594163E-4</c:v>
                </c:pt>
                <c:pt idx="130">
                  <c:v>1.3356225817849401E-4</c:v>
                </c:pt>
                <c:pt idx="131">
                  <c:v>1.3064445835892871E-4</c:v>
                </c:pt>
                <c:pt idx="132">
                  <c:v>1.2673627752114998E-4</c:v>
                </c:pt>
                <c:pt idx="133">
                  <c:v>1.2317151916499985E-4</c:v>
                </c:pt>
                <c:pt idx="134">
                  <c:v>1.1970702809132229E-4</c:v>
                </c:pt>
                <c:pt idx="135">
                  <c:v>1.1709190949622658E-4</c:v>
                </c:pt>
                <c:pt idx="136">
                  <c:v>1.1338025931818856E-4</c:v>
                </c:pt>
                <c:pt idx="137">
                  <c:v>1.1049583089237357E-4</c:v>
                </c:pt>
                <c:pt idx="138">
                  <c:v>1.0728908577830553E-4</c:v>
                </c:pt>
                <c:pt idx="139">
                  <c:v>1.0455961866772011E-4</c:v>
                </c:pt>
                <c:pt idx="140">
                  <c:v>1.0124522462535344E-4</c:v>
                </c:pt>
                <c:pt idx="141">
                  <c:v>9.8578747513602304E-5</c:v>
                </c:pt>
                <c:pt idx="142">
                  <c:v>9.5982496925756949E-5</c:v>
                </c:pt>
                <c:pt idx="143">
                  <c:v>9.3111215893561881E-5</c:v>
                </c:pt>
                <c:pt idx="144">
                  <c:v>9.0742438123069501E-5</c:v>
                </c:pt>
                <c:pt idx="145">
                  <c:v>8.8190091858183584E-5</c:v>
                </c:pt>
                <c:pt idx="146">
                  <c:v>8.5630690803035196E-5</c:v>
                </c:pt>
                <c:pt idx="147">
                  <c:v>8.3452219875558461E-5</c:v>
                </c:pt>
                <c:pt idx="148">
                  <c:v>8.0806900928319291E-5</c:v>
                </c:pt>
                <c:pt idx="149">
                  <c:v>7.8751148688544054E-5</c:v>
                </c:pt>
                <c:pt idx="150">
                  <c:v>7.6677093973577046E-5</c:v>
                </c:pt>
                <c:pt idx="151">
                  <c:v>7.4657663261336478E-5</c:v>
                </c:pt>
                <c:pt idx="152">
                  <c:v>7.2424306771391286E-5</c:v>
                </c:pt>
                <c:pt idx="153">
                  <c:v>7.0581810287192209E-5</c:v>
                </c:pt>
                <c:pt idx="154">
                  <c:v>6.8596529490448833E-5</c:v>
                </c:pt>
                <c:pt idx="155">
                  <c:v>6.6544489584124237E-5</c:v>
                </c:pt>
                <c:pt idx="156">
                  <c:v>6.4672768006526424E-5</c:v>
                </c:pt>
                <c:pt idx="157">
                  <c:v>6.2853693037024093E-5</c:v>
                </c:pt>
                <c:pt idx="158">
                  <c:v>6.119832672723097E-5</c:v>
                </c:pt>
                <c:pt idx="159">
                  <c:v>5.9696338226183747E-5</c:v>
                </c:pt>
                <c:pt idx="160">
                  <c:v>5.7750872712228263E-5</c:v>
                </c:pt>
                <c:pt idx="161">
                  <c:v>5.6333494960613834E-5</c:v>
                </c:pt>
                <c:pt idx="162">
                  <c:v>5.4799392664986269E-5</c:v>
                </c:pt>
                <c:pt idx="163">
                  <c:v>5.3307067820857108E-5</c:v>
                </c:pt>
                <c:pt idx="164">
                  <c:v>5.1807680122456774E-5</c:v>
                </c:pt>
                <c:pt idx="165">
                  <c:v>5.0350466258822022E-5</c:v>
                </c:pt>
                <c:pt idx="166">
                  <c:v>4.8889224596014013E-5</c:v>
                </c:pt>
                <c:pt idx="167">
                  <c:v>4.7645467790474829E-5</c:v>
                </c:pt>
                <c:pt idx="168">
                  <c:v>4.6305326019225212E-5</c:v>
                </c:pt>
                <c:pt idx="169">
                  <c:v>4.4961480040890439E-5</c:v>
                </c:pt>
                <c:pt idx="170">
                  <c:v>4.3777337698541708E-5</c:v>
                </c:pt>
                <c:pt idx="171">
                  <c:v>4.27029119528389E-5</c:v>
                </c:pt>
                <c:pt idx="172">
                  <c:v>4.1349289218062287E-5</c:v>
                </c:pt>
                <c:pt idx="173">
                  <c:v>4.0297350671395971E-5</c:v>
                </c:pt>
                <c:pt idx="174">
                  <c:v>3.9272173762641462E-5</c:v>
                </c:pt>
                <c:pt idx="175">
                  <c:v>3.7992318716527852E-5</c:v>
                </c:pt>
                <c:pt idx="176">
                  <c:v>3.6957692631283374E-5</c:v>
                </c:pt>
                <c:pt idx="177">
                  <c:v>3.6017477643072437E-5</c:v>
                </c:pt>
                <c:pt idx="178">
                  <c:v>3.4972199558639758E-5</c:v>
                </c:pt>
                <c:pt idx="179">
                  <c:v>3.4019818889491414E-5</c:v>
                </c:pt>
                <c:pt idx="180">
                  <c:v>3.3123845091710621E-5</c:v>
                </c:pt>
                <c:pt idx="181">
                  <c:v>3.2132957469785514E-5</c:v>
                </c:pt>
                <c:pt idx="182">
                  <c:v>3.1286677598876936E-5</c:v>
                </c:pt>
                <c:pt idx="183">
                  <c:v>3.0462686047385531E-5</c:v>
                </c:pt>
                <c:pt idx="184">
                  <c:v>2.9578615862520446E-5</c:v>
                </c:pt>
                <c:pt idx="185">
                  <c:v>2.8746647146683113E-5</c:v>
                </c:pt>
                <c:pt idx="186">
                  <c:v>2.80153236634296E-5</c:v>
                </c:pt>
                <c:pt idx="187">
                  <c:v>2.7077390306083889E-5</c:v>
                </c:pt>
                <c:pt idx="188">
                  <c:v>2.6412830814786411E-5</c:v>
                </c:pt>
                <c:pt idx="189">
                  <c:v>2.5669907310970571E-5</c:v>
                </c:pt>
                <c:pt idx="190">
                  <c:v>2.4993843619485273E-5</c:v>
                </c:pt>
                <c:pt idx="191">
                  <c:v>2.4335585294782458E-5</c:v>
                </c:pt>
                <c:pt idx="192">
                  <c:v>2.3607595226777436E-5</c:v>
                </c:pt>
                <c:pt idx="193">
                  <c:v>2.2985846274482424E-5</c:v>
                </c:pt>
                <c:pt idx="194">
                  <c:v>2.2359884055002175E-5</c:v>
                </c:pt>
                <c:pt idx="195">
                  <c:v>2.1791041775455286E-5</c:v>
                </c:pt>
                <c:pt idx="196">
                  <c:v>2.1119724525948567E-5</c:v>
                </c:pt>
                <c:pt idx="197">
                  <c:v>2.0563498172919887E-5</c:v>
                </c:pt>
                <c:pt idx="198">
                  <c:v>2.0040356498867896E-5</c:v>
                </c:pt>
                <c:pt idx="199">
                  <c:v>1.9458757041513532E-5</c:v>
                </c:pt>
                <c:pt idx="200">
                  <c:v>1.8894036422058768E-5</c:v>
                </c:pt>
                <c:pt idx="201">
                  <c:v>1.8430320713444928E-5</c:v>
                </c:pt>
                <c:pt idx="202">
                  <c:v>1.7878984459682743E-5</c:v>
                </c:pt>
                <c:pt idx="203">
                  <c:v>1.7328186072201935E-5</c:v>
                </c:pt>
                <c:pt idx="204">
                  <c:v>1.6887351726125841E-5</c:v>
                </c:pt>
                <c:pt idx="205">
                  <c:v>1.6457732340454191E-5</c:v>
                </c:pt>
                <c:pt idx="206">
                  <c:v>1.5980105697483429E-5</c:v>
                </c:pt>
                <c:pt idx="207">
                  <c:v>1.5587906493898688E-5</c:v>
                </c:pt>
                <c:pt idx="208">
                  <c:v>1.5079906582685692E-5</c:v>
                </c:pt>
                <c:pt idx="210">
                  <c:v>1.426976266069497E-5</c:v>
                </c:pt>
                <c:pt idx="211">
                  <c:v>1.3919540349477756E-5</c:v>
                </c:pt>
                <c:pt idx="212">
                  <c:v>1.3540476369528634E-5</c:v>
                </c:pt>
                <c:pt idx="213">
                  <c:v>1.3135418007723494E-5</c:v>
                </c:pt>
                <c:pt idx="214">
                  <c:v>1.2789472886850054E-5</c:v>
                </c:pt>
                <c:pt idx="215">
                  <c:v>1.2395467228492223E-5</c:v>
                </c:pt>
                <c:pt idx="216">
                  <c:v>1.2080122756358131E-5</c:v>
                </c:pt>
                <c:pt idx="217">
                  <c:v>1.1729540527929764E-5</c:v>
                </c:pt>
                <c:pt idx="218">
                  <c:v>1.139961938436641E-5</c:v>
                </c:pt>
                <c:pt idx="219">
                  <c:v>1.1109609585540143E-5</c:v>
                </c:pt>
                <c:pt idx="220">
                  <c:v>1.0787193020408969E-5</c:v>
                </c:pt>
                <c:pt idx="221">
                  <c:v>1.0483777635240424E-5</c:v>
                </c:pt>
                <c:pt idx="222">
                  <c:v>1.0217067130229615E-5</c:v>
                </c:pt>
                <c:pt idx="223">
                  <c:v>9.9388307781264028E-6</c:v>
                </c:pt>
                <c:pt idx="224">
                  <c:v>9.6415143172147407E-6</c:v>
                </c:pt>
                <c:pt idx="225">
                  <c:v>9.3962312482597577E-6</c:v>
                </c:pt>
                <c:pt idx="226">
                  <c:v>9.0983838262172118E-6</c:v>
                </c:pt>
                <c:pt idx="227">
                  <c:v>8.8424702045901562E-6</c:v>
                </c:pt>
                <c:pt idx="228">
                  <c:v>8.6095876711261905E-6</c:v>
                </c:pt>
                <c:pt idx="229">
                  <c:v>8.3597252738252831E-6</c:v>
                </c:pt>
                <c:pt idx="230">
                  <c:v>8.1245881756884439E-6</c:v>
                </c:pt>
                <c:pt idx="231">
                  <c:v>7.9251866778334709E-6</c:v>
                </c:pt>
                <c:pt idx="232">
                  <c:v>7.6810352243502783E-6</c:v>
                </c:pt>
                <c:pt idx="233">
                  <c:v>7.4856273422900845E-6</c:v>
                </c:pt>
                <c:pt idx="234">
                  <c:v>7.3558681144697131E-6</c:v>
                </c:pt>
                <c:pt idx="235">
                  <c:v>7.0639433287546503E-6</c:v>
                </c:pt>
                <c:pt idx="236">
                  <c:v>6.8715744426345537E-6</c:v>
                </c:pt>
                <c:pt idx="237">
                  <c:v>6.6782951157251655E-6</c:v>
                </c:pt>
                <c:pt idx="238">
                  <c:v>6.4964283972644121E-6</c:v>
                </c:pt>
                <c:pt idx="239">
                  <c:v>6.302090135273715E-6</c:v>
                </c:pt>
                <c:pt idx="240">
                  <c:v>6.1417630374390103E-6</c:v>
                </c:pt>
                <c:pt idx="241">
                  <c:v>5.9690113870242208E-6</c:v>
                </c:pt>
                <c:pt idx="242">
                  <c:v>5.7957822439283173E-6</c:v>
                </c:pt>
                <c:pt idx="243">
                  <c:v>5.6275804552923069E-6</c:v>
                </c:pt>
                <c:pt idx="244">
                  <c:v>5.484413089726035E-6</c:v>
                </c:pt>
                <c:pt idx="245">
                  <c:v>5.34488794566615E-6</c:v>
                </c:pt>
                <c:pt idx="246">
                  <c:v>5.1945502969702588E-6</c:v>
                </c:pt>
                <c:pt idx="247">
                  <c:v>5.0484412511646747E-6</c:v>
                </c:pt>
                <c:pt idx="248">
                  <c:v>4.9019283539350874E-6</c:v>
                </c:pt>
                <c:pt idx="249">
                  <c:v>4.777221799457046E-6</c:v>
                </c:pt>
                <c:pt idx="250">
                  <c:v>4.6428511073246743E-6</c:v>
                </c:pt>
                <c:pt idx="251">
                  <c:v>4.5081090090616141E-6</c:v>
                </c:pt>
                <c:pt idx="252">
                  <c:v>4.3893797600088991E-6</c:v>
                </c:pt>
                <c:pt idx="253">
                  <c:v>4.2659180449905075E-6</c:v>
                </c:pt>
                <c:pt idx="254">
                  <c:v>4.1459289834923601E-6</c:v>
                </c:pt>
                <c:pt idx="255">
                  <c:v>4.0145088186328224E-6</c:v>
                </c:pt>
                <c:pt idx="256">
                  <c:v>3.9123784881698004E-6</c:v>
                </c:pt>
                <c:pt idx="257">
                  <c:v>3.8128463845065522E-6</c:v>
                </c:pt>
                <c:pt idx="258">
                  <c:v>3.7124281410532798E-6</c:v>
                </c:pt>
                <c:pt idx="259">
                  <c:v>3.6080072956862694E-6</c:v>
                </c:pt>
                <c:pt idx="260">
                  <c:v>3.506523534225768E-6</c:v>
                </c:pt>
                <c:pt idx="261">
                  <c:v>3.414172860103325E-6</c:v>
                </c:pt>
                <c:pt idx="262">
                  <c:v>3.3181411518155148E-6</c:v>
                </c:pt>
                <c:pt idx="263">
                  <c:v>3.2248105630592969E-6</c:v>
                </c:pt>
                <c:pt idx="264">
                  <c:v>3.1369908868398094E-6</c:v>
                </c:pt>
                <c:pt idx="265">
                  <c:v>3.0403495185389605E-6</c:v>
                </c:pt>
                <c:pt idx="266">
                  <c:v>2.9657303212467911E-6</c:v>
                </c:pt>
                <c:pt idx="267">
                  <c:v>2.8717208075047399E-6</c:v>
                </c:pt>
                <c:pt idx="268">
                  <c:v>2.7986633530767614E-6</c:v>
                </c:pt>
                <c:pt idx="269">
                  <c:v>2.7274645026027426E-6</c:v>
                </c:pt>
                <c:pt idx="270">
                  <c:v>2.6507480953756688E-6</c:v>
                </c:pt>
                <c:pt idx="271">
                  <c:v>2.5667230787672221E-6</c:v>
                </c:pt>
                <c:pt idx="272">
                  <c:v>2.506033419932037E-6</c:v>
                </c:pt>
                <c:pt idx="273">
                  <c:v>2.4377878472913724E-6</c:v>
                </c:pt>
                <c:pt idx="274">
                  <c:v>2.3670398000093859E-6</c:v>
                </c:pt>
                <c:pt idx="275">
                  <c:v>2.3025793720956731E-6</c:v>
                </c:pt>
                <c:pt idx="276">
                  <c:v>2.2398743632360916E-6</c:v>
                </c:pt>
                <c:pt idx="277">
                  <c:v>2.1768725849825044E-6</c:v>
                </c:pt>
                <c:pt idx="278">
                  <c:v>2.1175908870824328E-6</c:v>
                </c:pt>
                <c:pt idx="279">
                  <c:v>2.0523542038368474E-6</c:v>
                </c:pt>
                <c:pt idx="280">
                  <c:v>2.0001416860582953E-6</c:v>
                </c:pt>
                <c:pt idx="281">
                  <c:v>1.9492574706788501E-6</c:v>
                </c:pt>
                <c:pt idx="282">
                  <c:v>1.8944299817167341E-6</c:v>
                </c:pt>
                <c:pt idx="283">
                  <c:v>1.8411446459032449E-6</c:v>
                </c:pt>
                <c:pt idx="284">
                  <c:v>1.7910056614529223E-6</c:v>
                </c:pt>
                <c:pt idx="285">
                  <c:v>1.742232087247419E-6</c:v>
                </c:pt>
                <c:pt idx="286">
                  <c:v>1.6932276781481246E-6</c:v>
                </c:pt>
                <c:pt idx="287">
                  <c:v>1.6456016342670745E-6</c:v>
                </c:pt>
                <c:pt idx="288">
                  <c:v>1.5978439500379898E-6</c:v>
                </c:pt>
                <c:pt idx="289">
                  <c:v>1.5557618238271767E-6</c:v>
                </c:pt>
                <c:pt idx="290">
                  <c:v>1.513394529075597E-6</c:v>
                </c:pt>
                <c:pt idx="291">
                  <c:v>1.4667713403750972E-6</c:v>
                </c:pt>
                <c:pt idx="292">
                  <c:v>1.4294562294925623E-6</c:v>
                </c:pt>
                <c:pt idx="293">
                  <c:v>1.3930904264277146E-6</c:v>
                </c:pt>
                <c:pt idx="294">
                  <c:v>1.3514166395848019E-6</c:v>
                </c:pt>
                <c:pt idx="295">
                  <c:v>1.3158246247393921E-6</c:v>
                </c:pt>
                <c:pt idx="296">
                  <c:v>1.2799914214405858E-6</c:v>
                </c:pt>
                <c:pt idx="297">
                  <c:v>1.2428442620988752E-6</c:v>
                </c:pt>
                <c:pt idx="298">
                  <c:v>1.2101116982607182E-6</c:v>
                </c:pt>
                <c:pt idx="299">
                  <c:v>1.176074437007485E-6</c:v>
                </c:pt>
                <c:pt idx="300">
                  <c:v>1.1429945544452298E-6</c:v>
                </c:pt>
                <c:pt idx="301">
                  <c:v>1.1118679472448395E-6</c:v>
                </c:pt>
                <c:pt idx="302">
                  <c:v>1.0815889955927962E-6</c:v>
                </c:pt>
                <c:pt idx="303">
                  <c:v>1.0482684523576424E-6</c:v>
                </c:pt>
                <c:pt idx="304">
                  <c:v>1.0216001827660207E-6</c:v>
                </c:pt>
                <c:pt idx="305">
                  <c:v>9.9561036209786994E-7</c:v>
                </c:pt>
                <c:pt idx="306">
                  <c:v>9.6671634285399088E-7</c:v>
                </c:pt>
                <c:pt idx="307">
                  <c:v>9.4039023328401117E-7</c:v>
                </c:pt>
                <c:pt idx="308">
                  <c:v>9.1478104967707577E-7</c:v>
                </c:pt>
                <c:pt idx="309">
                  <c:v>8.8905066328206785E-7</c:v>
                </c:pt>
                <c:pt idx="310">
                  <c:v>8.6483958487438532E-7</c:v>
                </c:pt>
                <c:pt idx="311">
                  <c:v>8.3896822733028967E-7</c:v>
                </c:pt>
                <c:pt idx="312">
                  <c:v>8.176246193881365E-7</c:v>
                </c:pt>
                <c:pt idx="313">
                  <c:v>7.946269879982486E-7</c:v>
                </c:pt>
                <c:pt idx="314">
                  <c:v>7.715657902074292E-7</c:v>
                </c:pt>
                <c:pt idx="315">
                  <c:v>7.4917386095591141E-7</c:v>
                </c:pt>
                <c:pt idx="316">
                  <c:v>7.3011464911944562E-7</c:v>
                </c:pt>
                <c:pt idx="317">
                  <c:v>7.0957844317034923E-7</c:v>
                </c:pt>
                <c:pt idx="318">
                  <c:v>6.9089040445339127E-7</c:v>
                </c:pt>
                <c:pt idx="319">
                  <c:v>6.7145747340451969E-7</c:v>
                </c:pt>
                <c:pt idx="320">
                  <c:v>6.5137107047625169E-7</c:v>
                </c:pt>
                <c:pt idx="321">
                  <c:v>6.3538449191944225E-7</c:v>
                </c:pt>
                <c:pt idx="322">
                  <c:v>6.1751279629101369E-7</c:v>
                </c:pt>
                <c:pt idx="323">
                  <c:v>6.0014378448426662E-7</c:v>
                </c:pt>
                <c:pt idx="324">
                  <c:v>5.8380036467465578E-7</c:v>
                </c:pt>
                <c:pt idx="325">
                  <c:v>5.6581521008164059E-7</c:v>
                </c:pt>
                <c:pt idx="326">
                  <c:v>5.5192842616599352E-7</c:v>
                </c:pt>
                <c:pt idx="327">
                  <c:v>5.3443306504277898E-7</c:v>
                </c:pt>
                <c:pt idx="328">
                  <c:v>5.2083692464078271E-7</c:v>
                </c:pt>
                <c:pt idx="329">
                  <c:v>5.07586674203166E-7</c:v>
                </c:pt>
                <c:pt idx="330">
                  <c:v>4.9376381654682051E-7</c:v>
                </c:pt>
                <c:pt idx="331">
                  <c:v>4.8075964849538962E-7</c:v>
                </c:pt>
                <c:pt idx="332">
                  <c:v>4.6680732430901114E-7</c:v>
                </c:pt>
                <c:pt idx="333">
                  <c:v>4.5409499058395299E-7</c:v>
                </c:pt>
                <c:pt idx="334">
                  <c:v>4.4051090624525312E-7</c:v>
                </c:pt>
                <c:pt idx="335">
                  <c:v>4.2890925043060844E-7</c:v>
                </c:pt>
                <c:pt idx="336">
                  <c:v>4.1722897626758118E-7</c:v>
                </c:pt>
                <c:pt idx="337">
                  <c:v>4.0512040194139802E-7</c:v>
                </c:pt>
                <c:pt idx="338">
                  <c:v>3.9445081941760529E-7</c:v>
                </c:pt>
                <c:pt idx="339">
                  <c:v>5.3492515129752617E-7</c:v>
                </c:pt>
                <c:pt idx="340">
                  <c:v>3.7257315935280196E-7</c:v>
                </c:pt>
                <c:pt idx="341">
                  <c:v>3.6309478438704153E-7</c:v>
                </c:pt>
                <c:pt idx="342">
                  <c:v>3.5288188250894977E-7</c:v>
                </c:pt>
                <c:pt idx="343">
                  <c:v>3.4358809639366708E-7</c:v>
                </c:pt>
                <c:pt idx="344">
                  <c:v>3.3361668443663572E-7</c:v>
                </c:pt>
                <c:pt idx="345">
                  <c:v>3.2453146574371206E-7</c:v>
                </c:pt>
                <c:pt idx="346">
                  <c:v>3.1511310413015297E-7</c:v>
                </c:pt>
                <c:pt idx="347">
                  <c:v>3.0653178431737831E-7</c:v>
                </c:pt>
                <c:pt idx="348">
                  <c:v>2.9818415535643938E-7</c:v>
                </c:pt>
                <c:pt idx="349">
                  <c:v>2.8979701885323137E-7</c:v>
                </c:pt>
                <c:pt idx="350">
                  <c:v>2.8190511950987232E-7</c:v>
                </c:pt>
                <c:pt idx="351">
                  <c:v>2.7322046040080734E-7</c:v>
                </c:pt>
                <c:pt idx="352">
                  <c:v>2.662696484408283E-7</c:v>
                </c:pt>
                <c:pt idx="353">
                  <c:v>2.5949566726003855E-7</c:v>
                </c:pt>
                <c:pt idx="355">
                  <c:v>2.5711838252448208E-7</c:v>
                </c:pt>
                <c:pt idx="357">
                  <c:v>4.22</c:v>
                </c:pt>
                <c:pt idx="358">
                  <c:v>1.365</c:v>
                </c:pt>
                <c:pt idx="359">
                  <c:v>0.68600000000000005</c:v>
                </c:pt>
                <c:pt idx="360">
                  <c:v>0.16800000000000001</c:v>
                </c:pt>
                <c:pt idx="361">
                  <c:v>5.0999999999999997E-2</c:v>
                </c:pt>
                <c:pt idx="362">
                  <c:v>1.0999999999999999E-2</c:v>
                </c:pt>
                <c:pt idx="363">
                  <c:v>8.6193123872665002E-4</c:v>
                </c:pt>
                <c:pt idx="364">
                  <c:v>8.3537769831273337E-4</c:v>
                </c:pt>
                <c:pt idx="365">
                  <c:v>8.1412543452541117E-4</c:v>
                </c:pt>
                <c:pt idx="366">
                  <c:v>7.9268396066539053E-4</c:v>
                </c:pt>
                <c:pt idx="367">
                  <c:v>7.6967915227275766E-4</c:v>
                </c:pt>
                <c:pt idx="368">
                  <c:v>7.487188593737667E-4</c:v>
                </c:pt>
                <c:pt idx="369">
                  <c:v>7.2832936779778691E-4</c:v>
                </c:pt>
                <c:pt idx="370">
                  <c:v>7.0784337711959748E-4</c:v>
                </c:pt>
                <c:pt idx="371">
                  <c:v>6.8856702740007175E-4</c:v>
                </c:pt>
                <c:pt idx="372">
                  <c:v>6.6796879846778984E-4</c:v>
                </c:pt>
                <c:pt idx="373">
                  <c:v>6.5097546822278762E-4</c:v>
                </c:pt>
                <c:pt idx="374">
                  <c:v>6.3266523941234566E-4</c:v>
                </c:pt>
                <c:pt idx="375">
                  <c:v>6.14304400374877E-4</c:v>
                </c:pt>
                <c:pt idx="376">
                  <c:v>5.9647641882531641E-4</c:v>
                </c:pt>
                <c:pt idx="377">
                  <c:v>5.8130187655372316E-4</c:v>
                </c:pt>
                <c:pt idx="378">
                  <c:v>5.6651337927214954E-4</c:v>
                </c:pt>
                <c:pt idx="379">
                  <c:v>5.505788470124795E-4</c:v>
                </c:pt>
                <c:pt idx="380">
                  <c:v>5.3509251126082613E-4</c:v>
                </c:pt>
                <c:pt idx="381">
                  <c:v>5.1956337063893817E-4</c:v>
                </c:pt>
                <c:pt idx="382">
                  <c:v>5.0634551980409891E-4</c:v>
                </c:pt>
                <c:pt idx="383">
                  <c:v>4.9210335127804596E-4</c:v>
                </c:pt>
                <c:pt idx="384">
                  <c:v>4.7782181681124388E-4</c:v>
                </c:pt>
                <c:pt idx="385">
                  <c:v>4.6523751031444675E-4</c:v>
                </c:pt>
                <c:pt idx="386">
                  <c:v>4.5215160204156778E-4</c:v>
                </c:pt>
                <c:pt idx="387">
                  <c:v>4.3943376597165978E-4</c:v>
                </c:pt>
                <c:pt idx="388">
                  <c:v>4.2550432863715975E-4</c:v>
                </c:pt>
                <c:pt idx="389">
                  <c:v>4.1467936855849242E-4</c:v>
                </c:pt>
                <c:pt idx="390">
                  <c:v>4.0412979877040104E-4</c:v>
                </c:pt>
                <c:pt idx="391">
                  <c:v>3.93486305582595E-4</c:v>
                </c:pt>
                <c:pt idx="392">
                  <c:v>3.8312312814379719E-4</c:v>
                </c:pt>
                <c:pt idx="393">
                  <c:v>3.7268972487626789E-4</c:v>
                </c:pt>
                <c:pt idx="394">
                  <c:v>3.6220694254283345E-4</c:v>
                </c:pt>
                <c:pt idx="395">
                  <c:v>3.5201901332209632E-4</c:v>
                </c:pt>
                <c:pt idx="396">
                  <c:v>3.4306354210903388E-4</c:v>
                </c:pt>
                <c:pt idx="397">
                  <c:v>3.3402833984349503E-4</c:v>
                </c:pt>
                <c:pt idx="398">
                  <c:v>3.2463300064829609E-4</c:v>
                </c:pt>
                <c:pt idx="399">
                  <c:v>3.1521169234836449E-4</c:v>
                </c:pt>
                <c:pt idx="400">
                  <c:v>3.0747546224826585E-4</c:v>
                </c:pt>
                <c:pt idx="401">
                  <c:v>2.9745503342522728E-4</c:v>
                </c:pt>
                <c:pt idx="402">
                  <c:v>2.8988768652574962E-4</c:v>
                </c:pt>
                <c:pt idx="403">
                  <c:v>2.8147473632765226E-4</c:v>
                </c:pt>
                <c:pt idx="404">
                  <c:v>2.7380947360139472E-4</c:v>
                </c:pt>
                <c:pt idx="405">
                  <c:v>2.6659820317318032E-4</c:v>
                </c:pt>
                <c:pt idx="406">
                  <c:v>2.5886114668389413E-4</c:v>
                </c:pt>
                <c:pt idx="407">
                  <c:v>2.5158006305280809E-4</c:v>
                </c:pt>
                <c:pt idx="408">
                  <c:v>2.4450377716569413E-4</c:v>
                </c:pt>
                <c:pt idx="409">
                  <c:v>2.3675334853272981E-4</c:v>
                </c:pt>
                <c:pt idx="410">
                  <c:v>2.3073027103651236E-4</c:v>
                </c:pt>
                <c:pt idx="411">
                  <c:v>2.2486042247137549E-4</c:v>
                </c:pt>
                <c:pt idx="412">
                  <c:v>2.1974579000603789E-4</c:v>
                </c:pt>
                <c:pt idx="413">
                  <c:v>2.1278015502657502E-4</c:v>
                </c:pt>
                <c:pt idx="414">
                  <c:v>2.067952085653905E-4</c:v>
                </c:pt>
                <c:pt idx="415">
                  <c:v>2.0097860291652832E-4</c:v>
                </c:pt>
                <c:pt idx="416">
                  <c:v>1.9586564587516071E-4</c:v>
                </c:pt>
                <c:pt idx="417">
                  <c:v>1.9000639724262098E-4</c:v>
                </c:pt>
                <c:pt idx="418">
                  <c:v>1.8483204670041476E-4</c:v>
                </c:pt>
                <c:pt idx="419">
                  <c:v>1.7996415862106579E-4</c:v>
                </c:pt>
                <c:pt idx="420">
                  <c:v>1.7458059712106323E-4</c:v>
                </c:pt>
                <c:pt idx="421">
                  <c:v>1.6982632978858718E-4</c:v>
                </c:pt>
                <c:pt idx="422">
                  <c:v>1.6504956152578928E-4</c:v>
                </c:pt>
                <c:pt idx="423">
                  <c:v>1.6040715119832971E-4</c:v>
                </c:pt>
                <c:pt idx="424">
                  <c:v>1.5661435587830381E-4</c:v>
                </c:pt>
                <c:pt idx="425">
                  <c:v>1.5164989928706724E-4</c:v>
                </c:pt>
                <c:pt idx="426">
                  <c:v>1.4765592340381292E-4</c:v>
                </c:pt>
                <c:pt idx="427">
                  <c:v>1.436348824367086E-4</c:v>
                </c:pt>
                <c:pt idx="428">
                  <c:v>1.4010965628582421E-4</c:v>
                </c:pt>
                <c:pt idx="429">
                  <c:v>1.3591832753937535E-4</c:v>
                </c:pt>
                <c:pt idx="430">
                  <c:v>1.3209530225153634E-4</c:v>
                </c:pt>
                <c:pt idx="431">
                  <c:v>1.2837980861609512E-4</c:v>
                </c:pt>
                <c:pt idx="432">
                  <c:v>1.2476882205032032E-4</c:v>
                </c:pt>
                <c:pt idx="433">
                  <c:v>1.2148280822114055E-4</c:v>
                </c:pt>
                <c:pt idx="434">
                  <c:v>1.1795720550328001E-4</c:v>
                </c:pt>
                <c:pt idx="435">
                  <c:v>1.1474493507917606E-4</c:v>
                </c:pt>
                <c:pt idx="436">
                  <c:v>1.1182578888520036E-4</c:v>
                </c:pt>
                <c:pt idx="437">
                  <c:v>1.0848056161126629E-4</c:v>
                </c:pt>
                <c:pt idx="438">
                  <c:v>1.0562352874204485E-4</c:v>
                </c:pt>
                <c:pt idx="439">
                  <c:v>1.054292885579049E-4</c:v>
                </c:pt>
                <c:pt idx="453" formatCode="0.E+00">
                  <c:v>2.5711838252448208E-7</c:v>
                </c:pt>
              </c:numCache>
            </c:numRef>
          </c:val>
          <c:smooth val="0"/>
        </c:ser>
        <c:ser>
          <c:idx val="3"/>
          <c:order val="3"/>
          <c:tx>
            <c:strRef>
              <c:f>浮遊塵!$S$234</c:f>
              <c:strCache>
                <c:ptCount val="1"/>
                <c:pt idx="0">
                  <c:v>前網MS</c:v>
                </c:pt>
              </c:strCache>
            </c:strRef>
          </c:tx>
          <c:spPr>
            <a:ln w="12700">
              <a:noFill/>
              <a:prstDash val="solid"/>
            </a:ln>
          </c:spPr>
          <c:marker>
            <c:symbol val="square"/>
            <c:size val="5"/>
            <c:spPr>
              <a:noFill/>
              <a:ln>
                <a:solidFill>
                  <a:srgbClr val="0000FF"/>
                </a:solidFill>
                <a:prstDash val="solid"/>
              </a:ln>
            </c:spPr>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浮遊塵!$S$235:$S$722</c:f>
              <c:numCache>
                <c:formatCode>.0000</c:formatCode>
                <c:ptCount val="488"/>
                <c:pt idx="79">
                  <c:v>5.6080708164485318E-4</c:v>
                </c:pt>
                <c:pt idx="80">
                  <c:v>5.4553489887051857E-4</c:v>
                </c:pt>
                <c:pt idx="81">
                  <c:v>5.3019043612191315E-4</c:v>
                </c:pt>
                <c:pt idx="82">
                  <c:v>5.1575202136097784E-4</c:v>
                </c:pt>
                <c:pt idx="83">
                  <c:v>5.0032348966320896E-4</c:v>
                </c:pt>
                <c:pt idx="84">
                  <c:v>4.8669842673066142E-4</c:v>
                </c:pt>
                <c:pt idx="85">
                  <c:v>4.7344440841974621E-4</c:v>
                </c:pt>
                <c:pt idx="86">
                  <c:v>4.5970438283487466E-4</c:v>
                </c:pt>
                <c:pt idx="87">
                  <c:v>4.4800936293198831E-4</c:v>
                </c:pt>
                <c:pt idx="88">
                  <c:v>4.3380809113751983E-4</c:v>
                </c:pt>
                <c:pt idx="89">
                  <c:v>4.231611535594068E-4</c:v>
                </c:pt>
                <c:pt idx="90">
                  <c:v>4.123958045703734E-4</c:v>
                </c:pt>
                <c:pt idx="91">
                  <c:v>4.0116523293726413E-4</c:v>
                </c:pt>
                <c:pt idx="92">
                  <c:v>3.8916452279737403E-4</c:v>
                </c:pt>
                <c:pt idx="93">
                  <c:v>3.7926405847822615E-4</c:v>
                </c:pt>
                <c:pt idx="94">
                  <c:v>3.6893574735236286E-4</c:v>
                </c:pt>
                <c:pt idx="95">
                  <c:v>3.5789917039926535E-4</c:v>
                </c:pt>
                <c:pt idx="96">
                  <c:v>3.4815267873748251E-4</c:v>
                </c:pt>
                <c:pt idx="97">
                  <c:v>3.377378196247832E-4</c:v>
                </c:pt>
                <c:pt idx="98">
                  <c:v>3.2914566634116295E-4</c:v>
                </c:pt>
                <c:pt idx="99">
                  <c:v>3.2077210006130569E-4</c:v>
                </c:pt>
                <c:pt idx="100">
                  <c:v>3.106040719932303E-4</c:v>
                </c:pt>
                <c:pt idx="101">
                  <c:v>3.027022095365845E-4</c:v>
                </c:pt>
                <c:pt idx="102">
                  <c:v>2.9500137287423385E-4</c:v>
                </c:pt>
                <c:pt idx="103">
                  <c:v>2.8670375967619995E-4</c:v>
                </c:pt>
                <c:pt idx="104">
                  <c:v>2.7838321153332845E-4</c:v>
                </c:pt>
                <c:pt idx="105">
                  <c:v>2.7130105760772366E-4</c:v>
                </c:pt>
                <c:pt idx="106">
                  <c:v>2.6270119256919107E-4</c:v>
                </c:pt>
                <c:pt idx="107">
                  <c:v>2.5578247892311506E-4</c:v>
                </c:pt>
                <c:pt idx="108">
                  <c:v>2.4927529453786212E-4</c:v>
                </c:pt>
                <c:pt idx="109">
                  <c:v>2.4159586338337615E-4</c:v>
                </c:pt>
                <c:pt idx="110">
                  <c:v>2.3544959083035045E-4</c:v>
                </c:pt>
                <c:pt idx="111">
                  <c:v>2.292485976749353E-4</c:v>
                </c:pt>
                <c:pt idx="112">
                  <c:v>2.2157351565670649E-4</c:v>
                </c:pt>
                <c:pt idx="113">
                  <c:v>2.1653364654954498E-4</c:v>
                </c:pt>
                <c:pt idx="114">
                  <c:v>2.1102496444730983E-4</c:v>
                </c:pt>
                <c:pt idx="115">
                  <c:v>2.0527822562665474E-4</c:v>
                </c:pt>
                <c:pt idx="116">
                  <c:v>1.9895421343708945E-4</c:v>
                </c:pt>
                <c:pt idx="117">
                  <c:v>1.9407128678209591E-4</c:v>
                </c:pt>
                <c:pt idx="118">
                  <c:v>1.8791949773675577E-4</c:v>
                </c:pt>
                <c:pt idx="119">
                  <c:v>1.828019786999431E-4</c:v>
                </c:pt>
                <c:pt idx="120">
                  <c:v>1.7766023954019343E-4</c:v>
                </c:pt>
                <c:pt idx="121">
                  <c:v>1.7282210582399303E-4</c:v>
                </c:pt>
                <c:pt idx="122">
                  <c:v>1.6842545866825704E-4</c:v>
                </c:pt>
                <c:pt idx="123">
                  <c:v>1.6398966792121743E-4</c:v>
                </c:pt>
                <c:pt idx="124">
                  <c:v>1.5893763351410646E-4</c:v>
                </c:pt>
                <c:pt idx="125">
                  <c:v>1.5460936329749601E-4</c:v>
                </c:pt>
                <c:pt idx="126">
                  <c:v>1.50537444547543E-4</c:v>
                </c:pt>
                <c:pt idx="127">
                  <c:v>1.4616863523692457E-4</c:v>
                </c:pt>
                <c:pt idx="128">
                  <c:v>1.4205729573682813E-4</c:v>
                </c:pt>
                <c:pt idx="129">
                  <c:v>1.3844331474594163E-4</c:v>
                </c:pt>
                <c:pt idx="130">
                  <c:v>1.3356225817849401E-4</c:v>
                </c:pt>
                <c:pt idx="131">
                  <c:v>1.3064445835892871E-4</c:v>
                </c:pt>
                <c:pt idx="132">
                  <c:v>1.2673627752114998E-4</c:v>
                </c:pt>
                <c:pt idx="133">
                  <c:v>1.2317151916499985E-4</c:v>
                </c:pt>
                <c:pt idx="134">
                  <c:v>1.1970702809132229E-4</c:v>
                </c:pt>
                <c:pt idx="135">
                  <c:v>1.1709190949622658E-4</c:v>
                </c:pt>
                <c:pt idx="136">
                  <c:v>1.1338025931818856E-4</c:v>
                </c:pt>
                <c:pt idx="137">
                  <c:v>1.1049583089237357E-4</c:v>
                </c:pt>
                <c:pt idx="138">
                  <c:v>1.0728908577830553E-4</c:v>
                </c:pt>
                <c:pt idx="139">
                  <c:v>1.0455961866772011E-4</c:v>
                </c:pt>
                <c:pt idx="140">
                  <c:v>1.0124522462535344E-4</c:v>
                </c:pt>
                <c:pt idx="141">
                  <c:v>9.8578747513602304E-5</c:v>
                </c:pt>
                <c:pt idx="142">
                  <c:v>9.5982496925756949E-5</c:v>
                </c:pt>
                <c:pt idx="143">
                  <c:v>9.3111215893561881E-5</c:v>
                </c:pt>
                <c:pt idx="144">
                  <c:v>9.0742438123069501E-5</c:v>
                </c:pt>
                <c:pt idx="145">
                  <c:v>8.8190091858183584E-5</c:v>
                </c:pt>
                <c:pt idx="146">
                  <c:v>8.5630690803035196E-5</c:v>
                </c:pt>
                <c:pt idx="147">
                  <c:v>8.3452219875558461E-5</c:v>
                </c:pt>
                <c:pt idx="148">
                  <c:v>8.0806900928319291E-5</c:v>
                </c:pt>
                <c:pt idx="149">
                  <c:v>7.8751148688544054E-5</c:v>
                </c:pt>
                <c:pt idx="150">
                  <c:v>7.6677093973577046E-5</c:v>
                </c:pt>
                <c:pt idx="151">
                  <c:v>7.4657663261336478E-5</c:v>
                </c:pt>
                <c:pt idx="152">
                  <c:v>7.2424306771391286E-5</c:v>
                </c:pt>
                <c:pt idx="153">
                  <c:v>7.0581810287192209E-5</c:v>
                </c:pt>
                <c:pt idx="154">
                  <c:v>6.8596529490448833E-5</c:v>
                </c:pt>
                <c:pt idx="155">
                  <c:v>6.6544489584124237E-5</c:v>
                </c:pt>
                <c:pt idx="156">
                  <c:v>6.4672768006526424E-5</c:v>
                </c:pt>
                <c:pt idx="157">
                  <c:v>6.2853693037024093E-5</c:v>
                </c:pt>
                <c:pt idx="158">
                  <c:v>6.119832672723097E-5</c:v>
                </c:pt>
                <c:pt idx="159">
                  <c:v>5.9696338226183747E-5</c:v>
                </c:pt>
                <c:pt idx="160">
                  <c:v>5.7750872712228263E-5</c:v>
                </c:pt>
                <c:pt idx="161">
                  <c:v>5.6333494960613834E-5</c:v>
                </c:pt>
                <c:pt idx="162">
                  <c:v>5.4799392664986269E-5</c:v>
                </c:pt>
                <c:pt idx="163">
                  <c:v>5.3307067820857108E-5</c:v>
                </c:pt>
                <c:pt idx="164">
                  <c:v>5.1807680122456774E-5</c:v>
                </c:pt>
                <c:pt idx="165">
                  <c:v>5.0350466258822022E-5</c:v>
                </c:pt>
                <c:pt idx="166">
                  <c:v>4.8889224596014013E-5</c:v>
                </c:pt>
                <c:pt idx="167">
                  <c:v>4.7645467790474829E-5</c:v>
                </c:pt>
                <c:pt idx="168">
                  <c:v>4.6305326019225212E-5</c:v>
                </c:pt>
                <c:pt idx="169">
                  <c:v>4.4961480040890439E-5</c:v>
                </c:pt>
                <c:pt idx="170">
                  <c:v>4.3777337698541708E-5</c:v>
                </c:pt>
                <c:pt idx="171">
                  <c:v>4.27029119528389E-5</c:v>
                </c:pt>
                <c:pt idx="172">
                  <c:v>4.1349289218062287E-5</c:v>
                </c:pt>
                <c:pt idx="173">
                  <c:v>4.0297350671395971E-5</c:v>
                </c:pt>
                <c:pt idx="174">
                  <c:v>3.9272173762641462E-5</c:v>
                </c:pt>
                <c:pt idx="175">
                  <c:v>3.7992318716527852E-5</c:v>
                </c:pt>
                <c:pt idx="176">
                  <c:v>3.6957692631283374E-5</c:v>
                </c:pt>
                <c:pt idx="177">
                  <c:v>3.6017477643072437E-5</c:v>
                </c:pt>
                <c:pt idx="178">
                  <c:v>3.4972199558639758E-5</c:v>
                </c:pt>
                <c:pt idx="179">
                  <c:v>3.4019818889491414E-5</c:v>
                </c:pt>
                <c:pt idx="180">
                  <c:v>3.3123845091710621E-5</c:v>
                </c:pt>
                <c:pt idx="181">
                  <c:v>3.2132957469785514E-5</c:v>
                </c:pt>
                <c:pt idx="182">
                  <c:v>3.1286677598876936E-5</c:v>
                </c:pt>
                <c:pt idx="183">
                  <c:v>3.0462686047385531E-5</c:v>
                </c:pt>
                <c:pt idx="184">
                  <c:v>2.9578615862520446E-5</c:v>
                </c:pt>
                <c:pt idx="185">
                  <c:v>2.8746647146683113E-5</c:v>
                </c:pt>
                <c:pt idx="186">
                  <c:v>2.80153236634296E-5</c:v>
                </c:pt>
                <c:pt idx="187">
                  <c:v>2.7077390306083889E-5</c:v>
                </c:pt>
                <c:pt idx="188">
                  <c:v>2.6412830814786411E-5</c:v>
                </c:pt>
                <c:pt idx="189">
                  <c:v>2.5669907310970571E-5</c:v>
                </c:pt>
                <c:pt idx="190">
                  <c:v>2.4993843619485273E-5</c:v>
                </c:pt>
                <c:pt idx="191">
                  <c:v>2.4335585294782458E-5</c:v>
                </c:pt>
                <c:pt idx="192">
                  <c:v>2.3607595226777436E-5</c:v>
                </c:pt>
                <c:pt idx="193">
                  <c:v>2.2985846274482424E-5</c:v>
                </c:pt>
                <c:pt idx="194">
                  <c:v>2.2359884055002175E-5</c:v>
                </c:pt>
                <c:pt idx="195">
                  <c:v>2.1791041775455286E-5</c:v>
                </c:pt>
                <c:pt idx="196">
                  <c:v>2.1119724525948567E-5</c:v>
                </c:pt>
                <c:pt idx="197">
                  <c:v>2.0563498172919887E-5</c:v>
                </c:pt>
                <c:pt idx="198">
                  <c:v>2.0040356498867896E-5</c:v>
                </c:pt>
                <c:pt idx="199">
                  <c:v>1.9458757041513532E-5</c:v>
                </c:pt>
                <c:pt idx="200">
                  <c:v>1.8894036422058768E-5</c:v>
                </c:pt>
                <c:pt idx="201">
                  <c:v>1.8430320713444928E-5</c:v>
                </c:pt>
                <c:pt idx="202">
                  <c:v>1.7878984459682743E-5</c:v>
                </c:pt>
                <c:pt idx="203">
                  <c:v>1.7328186072201935E-5</c:v>
                </c:pt>
                <c:pt idx="204">
                  <c:v>1.6887351726125841E-5</c:v>
                </c:pt>
                <c:pt idx="205">
                  <c:v>1.6457732340454191E-5</c:v>
                </c:pt>
                <c:pt idx="206">
                  <c:v>1.5980105697483429E-5</c:v>
                </c:pt>
                <c:pt idx="207">
                  <c:v>1.5587906493898688E-5</c:v>
                </c:pt>
                <c:pt idx="208">
                  <c:v>1.5079906582685692E-5</c:v>
                </c:pt>
                <c:pt idx="209">
                  <c:v>1.4696269153495616E-5</c:v>
                </c:pt>
                <c:pt idx="210">
                  <c:v>1.426976266069497E-5</c:v>
                </c:pt>
                <c:pt idx="211">
                  <c:v>1.3919540349477756E-5</c:v>
                </c:pt>
                <c:pt idx="212">
                  <c:v>1.3540476369528634E-5</c:v>
                </c:pt>
                <c:pt idx="213">
                  <c:v>1.3135418007723494E-5</c:v>
                </c:pt>
                <c:pt idx="214">
                  <c:v>1.2789472886850054E-5</c:v>
                </c:pt>
                <c:pt idx="215">
                  <c:v>1.2395467228492223E-5</c:v>
                </c:pt>
                <c:pt idx="216">
                  <c:v>1.2080122756358131E-5</c:v>
                </c:pt>
                <c:pt idx="217">
                  <c:v>1.1729540527929764E-5</c:v>
                </c:pt>
                <c:pt idx="218">
                  <c:v>1.139961938436641E-5</c:v>
                </c:pt>
                <c:pt idx="219">
                  <c:v>1.1109609585540143E-5</c:v>
                </c:pt>
                <c:pt idx="220">
                  <c:v>1.0787193020408969E-5</c:v>
                </c:pt>
                <c:pt idx="221">
                  <c:v>1.0483777635240424E-5</c:v>
                </c:pt>
                <c:pt idx="222">
                  <c:v>1.0217067130229615E-5</c:v>
                </c:pt>
                <c:pt idx="223">
                  <c:v>9.9388307781264028E-6</c:v>
                </c:pt>
                <c:pt idx="224">
                  <c:v>9.6415143172147407E-6</c:v>
                </c:pt>
                <c:pt idx="225">
                  <c:v>9.3962312482597577E-6</c:v>
                </c:pt>
                <c:pt idx="226">
                  <c:v>9.0983838262172118E-6</c:v>
                </c:pt>
                <c:pt idx="227">
                  <c:v>8.8424702045901562E-6</c:v>
                </c:pt>
                <c:pt idx="228">
                  <c:v>8.6095876711261905E-6</c:v>
                </c:pt>
                <c:pt idx="229">
                  <c:v>8.3597252738252831E-6</c:v>
                </c:pt>
                <c:pt idx="230">
                  <c:v>8.1245881756884439E-6</c:v>
                </c:pt>
                <c:pt idx="231">
                  <c:v>7.9251866778334709E-6</c:v>
                </c:pt>
                <c:pt idx="232">
                  <c:v>7.6810352243502783E-6</c:v>
                </c:pt>
                <c:pt idx="233">
                  <c:v>7.4856273422900845E-6</c:v>
                </c:pt>
                <c:pt idx="234">
                  <c:v>7.3558681144697131E-6</c:v>
                </c:pt>
                <c:pt idx="235">
                  <c:v>7.0639433287546503E-6</c:v>
                </c:pt>
                <c:pt idx="236">
                  <c:v>6.8715744426345537E-6</c:v>
                </c:pt>
                <c:pt idx="237">
                  <c:v>6.6782951157251655E-6</c:v>
                </c:pt>
                <c:pt idx="238">
                  <c:v>6.4964283972644121E-6</c:v>
                </c:pt>
                <c:pt idx="239">
                  <c:v>6.302090135273715E-6</c:v>
                </c:pt>
                <c:pt idx="240">
                  <c:v>6.1417630374390103E-6</c:v>
                </c:pt>
                <c:pt idx="241">
                  <c:v>5.9690113870242208E-6</c:v>
                </c:pt>
                <c:pt idx="242">
                  <c:v>5.7957822439283173E-6</c:v>
                </c:pt>
                <c:pt idx="243">
                  <c:v>5.6275804552923069E-6</c:v>
                </c:pt>
                <c:pt idx="244">
                  <c:v>5.484413089726035E-6</c:v>
                </c:pt>
                <c:pt idx="245">
                  <c:v>5.34488794566615E-6</c:v>
                </c:pt>
                <c:pt idx="246">
                  <c:v>5.1945502969702588E-6</c:v>
                </c:pt>
                <c:pt idx="247">
                  <c:v>5.0484412511646747E-6</c:v>
                </c:pt>
                <c:pt idx="248">
                  <c:v>4.9019283539350874E-6</c:v>
                </c:pt>
                <c:pt idx="249">
                  <c:v>4.777221799457046E-6</c:v>
                </c:pt>
                <c:pt idx="250">
                  <c:v>4.6428511073246743E-6</c:v>
                </c:pt>
                <c:pt idx="251">
                  <c:v>4.5081090090616141E-6</c:v>
                </c:pt>
                <c:pt idx="252">
                  <c:v>4.3893797600088991E-6</c:v>
                </c:pt>
                <c:pt idx="253">
                  <c:v>4.2659180449905075E-6</c:v>
                </c:pt>
                <c:pt idx="254">
                  <c:v>4.1459289834923601E-6</c:v>
                </c:pt>
                <c:pt idx="255">
                  <c:v>4.0145088186328224E-6</c:v>
                </c:pt>
                <c:pt idx="256">
                  <c:v>3.9123784881698004E-6</c:v>
                </c:pt>
                <c:pt idx="257">
                  <c:v>3.8128463845065522E-6</c:v>
                </c:pt>
                <c:pt idx="258">
                  <c:v>3.7124281410532798E-6</c:v>
                </c:pt>
                <c:pt idx="259">
                  <c:v>3.6080072956862694E-6</c:v>
                </c:pt>
                <c:pt idx="260">
                  <c:v>3.506523534225768E-6</c:v>
                </c:pt>
                <c:pt idx="261">
                  <c:v>3.414172860103325E-6</c:v>
                </c:pt>
                <c:pt idx="262">
                  <c:v>3.3181411518155148E-6</c:v>
                </c:pt>
                <c:pt idx="263">
                  <c:v>3.2248105630592969E-6</c:v>
                </c:pt>
                <c:pt idx="264">
                  <c:v>3.1369908868398094E-6</c:v>
                </c:pt>
                <c:pt idx="265">
                  <c:v>3.0403495185389605E-6</c:v>
                </c:pt>
                <c:pt idx="266">
                  <c:v>2.9657303212467911E-6</c:v>
                </c:pt>
                <c:pt idx="267">
                  <c:v>2.8717208075047399E-6</c:v>
                </c:pt>
                <c:pt idx="268">
                  <c:v>2.7986633530767614E-6</c:v>
                </c:pt>
                <c:pt idx="269">
                  <c:v>2.7274645026027426E-6</c:v>
                </c:pt>
                <c:pt idx="270">
                  <c:v>2.6507480953756688E-6</c:v>
                </c:pt>
                <c:pt idx="271">
                  <c:v>2.5667230787672221E-6</c:v>
                </c:pt>
                <c:pt idx="272">
                  <c:v>2.506033419932037E-6</c:v>
                </c:pt>
                <c:pt idx="273">
                  <c:v>2.4377878472913724E-6</c:v>
                </c:pt>
                <c:pt idx="274">
                  <c:v>2.3670398000093859E-6</c:v>
                </c:pt>
                <c:pt idx="275">
                  <c:v>2.3025793720956731E-6</c:v>
                </c:pt>
                <c:pt idx="276">
                  <c:v>2.2398743632360916E-6</c:v>
                </c:pt>
                <c:pt idx="277">
                  <c:v>2.1768725849825044E-6</c:v>
                </c:pt>
                <c:pt idx="278">
                  <c:v>2.1175908870824328E-6</c:v>
                </c:pt>
                <c:pt idx="279">
                  <c:v>2.0523542038368474E-6</c:v>
                </c:pt>
                <c:pt idx="280">
                  <c:v>2.0001416860582953E-6</c:v>
                </c:pt>
                <c:pt idx="281">
                  <c:v>1.9492574706788501E-6</c:v>
                </c:pt>
                <c:pt idx="282">
                  <c:v>1.8944299817167341E-6</c:v>
                </c:pt>
                <c:pt idx="283">
                  <c:v>1.8411446459032449E-6</c:v>
                </c:pt>
                <c:pt idx="284">
                  <c:v>1.7910056614529223E-6</c:v>
                </c:pt>
                <c:pt idx="285">
                  <c:v>1.742232087247419E-6</c:v>
                </c:pt>
                <c:pt idx="286">
                  <c:v>1.6932276781481246E-6</c:v>
                </c:pt>
                <c:pt idx="287">
                  <c:v>1.6456016342670745E-6</c:v>
                </c:pt>
                <c:pt idx="288">
                  <c:v>1.5978439500379898E-6</c:v>
                </c:pt>
                <c:pt idx="289">
                  <c:v>1.5557618238271767E-6</c:v>
                </c:pt>
                <c:pt idx="290">
                  <c:v>1.513394529075597E-6</c:v>
                </c:pt>
                <c:pt idx="291">
                  <c:v>1.4667713403750972E-6</c:v>
                </c:pt>
                <c:pt idx="292">
                  <c:v>1.4294562294925623E-6</c:v>
                </c:pt>
                <c:pt idx="293">
                  <c:v>1.3930904264277146E-6</c:v>
                </c:pt>
                <c:pt idx="294">
                  <c:v>1.3514166395848019E-6</c:v>
                </c:pt>
                <c:pt idx="295">
                  <c:v>1.3158246247393921E-6</c:v>
                </c:pt>
                <c:pt idx="296">
                  <c:v>1.2799914214405858E-6</c:v>
                </c:pt>
                <c:pt idx="297">
                  <c:v>1.2428442620988752E-6</c:v>
                </c:pt>
                <c:pt idx="298">
                  <c:v>1.2101116982607182E-6</c:v>
                </c:pt>
                <c:pt idx="299">
                  <c:v>1.176074437007485E-6</c:v>
                </c:pt>
                <c:pt idx="300">
                  <c:v>1.1429945544452298E-6</c:v>
                </c:pt>
                <c:pt idx="301">
                  <c:v>1.1118679472448395E-6</c:v>
                </c:pt>
                <c:pt idx="302">
                  <c:v>1.0815889955927962E-6</c:v>
                </c:pt>
                <c:pt idx="303">
                  <c:v>1.0482684523576424E-6</c:v>
                </c:pt>
                <c:pt idx="304">
                  <c:v>1.0216001827660207E-6</c:v>
                </c:pt>
                <c:pt idx="305">
                  <c:v>9.9561036209786994E-7</c:v>
                </c:pt>
                <c:pt idx="306">
                  <c:v>9.6671634285399088E-7</c:v>
                </c:pt>
                <c:pt idx="307">
                  <c:v>9.4039023328401117E-7</c:v>
                </c:pt>
                <c:pt idx="308">
                  <c:v>9.1478104967707577E-7</c:v>
                </c:pt>
                <c:pt idx="309">
                  <c:v>8.8905066328206785E-7</c:v>
                </c:pt>
                <c:pt idx="310">
                  <c:v>8.6483958487438532E-7</c:v>
                </c:pt>
                <c:pt idx="311">
                  <c:v>8.3896822733028967E-7</c:v>
                </c:pt>
                <c:pt idx="312">
                  <c:v>8.176246193881365E-7</c:v>
                </c:pt>
                <c:pt idx="313">
                  <c:v>7.946269879982486E-7</c:v>
                </c:pt>
                <c:pt idx="314">
                  <c:v>7.715657902074292E-7</c:v>
                </c:pt>
                <c:pt idx="315">
                  <c:v>7.4917386095591141E-7</c:v>
                </c:pt>
                <c:pt idx="316">
                  <c:v>7.3011464911944562E-7</c:v>
                </c:pt>
                <c:pt idx="317">
                  <c:v>7.0957844317034923E-7</c:v>
                </c:pt>
                <c:pt idx="318">
                  <c:v>6.9089040445339127E-7</c:v>
                </c:pt>
                <c:pt idx="319">
                  <c:v>6.7145747340451969E-7</c:v>
                </c:pt>
                <c:pt idx="320">
                  <c:v>6.5137107047625169E-7</c:v>
                </c:pt>
                <c:pt idx="321">
                  <c:v>6.3538449191944225E-7</c:v>
                </c:pt>
                <c:pt idx="322">
                  <c:v>6.1751279629101369E-7</c:v>
                </c:pt>
                <c:pt idx="323">
                  <c:v>6.0014378448426662E-7</c:v>
                </c:pt>
                <c:pt idx="324">
                  <c:v>5.8380036467465578E-7</c:v>
                </c:pt>
                <c:pt idx="325">
                  <c:v>5.6581521008164059E-7</c:v>
                </c:pt>
                <c:pt idx="326">
                  <c:v>5.5192842616599352E-7</c:v>
                </c:pt>
                <c:pt idx="327">
                  <c:v>5.3443306504277898E-7</c:v>
                </c:pt>
                <c:pt idx="328">
                  <c:v>5.2083692464078271E-7</c:v>
                </c:pt>
                <c:pt idx="329">
                  <c:v>5.07586674203166E-7</c:v>
                </c:pt>
                <c:pt idx="330">
                  <c:v>4.9376381654682051E-7</c:v>
                </c:pt>
                <c:pt idx="331">
                  <c:v>4.8075964849538962E-7</c:v>
                </c:pt>
                <c:pt idx="332">
                  <c:v>4.6680732430901114E-7</c:v>
                </c:pt>
                <c:pt idx="333">
                  <c:v>4.5409499058395299E-7</c:v>
                </c:pt>
                <c:pt idx="334">
                  <c:v>4.4051090624525312E-7</c:v>
                </c:pt>
                <c:pt idx="335">
                  <c:v>4.2890925043060844E-7</c:v>
                </c:pt>
                <c:pt idx="336">
                  <c:v>4.1722897626758118E-7</c:v>
                </c:pt>
                <c:pt idx="337">
                  <c:v>4.0512040194139802E-7</c:v>
                </c:pt>
                <c:pt idx="338">
                  <c:v>3.9445081941760529E-7</c:v>
                </c:pt>
                <c:pt idx="339">
                  <c:v>5.3492515129752617E-7</c:v>
                </c:pt>
                <c:pt idx="340">
                  <c:v>3.7257315935280196E-7</c:v>
                </c:pt>
                <c:pt idx="341">
                  <c:v>3.6309478438704153E-7</c:v>
                </c:pt>
                <c:pt idx="342">
                  <c:v>3.5288188250894977E-7</c:v>
                </c:pt>
                <c:pt idx="343">
                  <c:v>3.4358809639366708E-7</c:v>
                </c:pt>
                <c:pt idx="344">
                  <c:v>3.3361668443663572E-7</c:v>
                </c:pt>
                <c:pt idx="345">
                  <c:v>3.2453146574371206E-7</c:v>
                </c:pt>
                <c:pt idx="346">
                  <c:v>3.1511310413015297E-7</c:v>
                </c:pt>
                <c:pt idx="347">
                  <c:v>3.0653178431737831E-7</c:v>
                </c:pt>
                <c:pt idx="348">
                  <c:v>2.9818415535643938E-7</c:v>
                </c:pt>
                <c:pt idx="349">
                  <c:v>2.8979701885323137E-7</c:v>
                </c:pt>
                <c:pt idx="350">
                  <c:v>2.8190511950987232E-7</c:v>
                </c:pt>
                <c:pt idx="351">
                  <c:v>2.7322046040080734E-7</c:v>
                </c:pt>
                <c:pt idx="352">
                  <c:v>2.662696484408283E-7</c:v>
                </c:pt>
                <c:pt idx="353">
                  <c:v>2.5949566726003855E-7</c:v>
                </c:pt>
                <c:pt idx="355">
                  <c:v>2.5711838252448208E-7</c:v>
                </c:pt>
                <c:pt idx="356">
                  <c:v>25.16</c:v>
                </c:pt>
                <c:pt idx="357">
                  <c:v>4.4400000000000004</c:v>
                </c:pt>
                <c:pt idx="358">
                  <c:v>1.512</c:v>
                </c:pt>
                <c:pt idx="359">
                  <c:v>0.74299999999999999</c:v>
                </c:pt>
                <c:pt idx="360">
                  <c:v>0.14099999999999999</c:v>
                </c:pt>
                <c:pt idx="361">
                  <c:v>5.6000000000000001E-2</c:v>
                </c:pt>
                <c:pt idx="362">
                  <c:v>1.2E-2</c:v>
                </c:pt>
                <c:pt idx="363">
                  <c:v>6.6E-3</c:v>
                </c:pt>
                <c:pt idx="364">
                  <c:v>8.3537769831273337E-4</c:v>
                </c:pt>
                <c:pt idx="365">
                  <c:v>8.1412543452541117E-4</c:v>
                </c:pt>
                <c:pt idx="366">
                  <c:v>7.9268396066539053E-4</c:v>
                </c:pt>
                <c:pt idx="367">
                  <c:v>7.6967915227275766E-4</c:v>
                </c:pt>
                <c:pt idx="368">
                  <c:v>7.487188593737667E-4</c:v>
                </c:pt>
                <c:pt idx="369">
                  <c:v>7.2832936779778691E-4</c:v>
                </c:pt>
                <c:pt idx="370">
                  <c:v>7.0784337711959748E-4</c:v>
                </c:pt>
                <c:pt idx="371">
                  <c:v>6.8856702740007175E-4</c:v>
                </c:pt>
                <c:pt idx="372">
                  <c:v>6.6796879846778984E-4</c:v>
                </c:pt>
                <c:pt idx="373">
                  <c:v>6.5097546822278762E-4</c:v>
                </c:pt>
                <c:pt idx="374">
                  <c:v>6.3266523941234566E-4</c:v>
                </c:pt>
                <c:pt idx="375">
                  <c:v>6.14304400374877E-4</c:v>
                </c:pt>
                <c:pt idx="376">
                  <c:v>5.9647641882531641E-4</c:v>
                </c:pt>
                <c:pt idx="377">
                  <c:v>5.8130187655372316E-4</c:v>
                </c:pt>
                <c:pt idx="378">
                  <c:v>5.6651337927214954E-4</c:v>
                </c:pt>
                <c:pt idx="379">
                  <c:v>4.7000000000000002E-3</c:v>
                </c:pt>
                <c:pt idx="380">
                  <c:v>5.3509251126082613E-4</c:v>
                </c:pt>
                <c:pt idx="381">
                  <c:v>5.1956337063893817E-4</c:v>
                </c:pt>
                <c:pt idx="382">
                  <c:v>5.0634551980409891E-4</c:v>
                </c:pt>
                <c:pt idx="383">
                  <c:v>4.9210335127804596E-4</c:v>
                </c:pt>
                <c:pt idx="384">
                  <c:v>4.7782181681124388E-4</c:v>
                </c:pt>
                <c:pt idx="385">
                  <c:v>4.6523751031444675E-4</c:v>
                </c:pt>
                <c:pt idx="386">
                  <c:v>4.5215160204156778E-4</c:v>
                </c:pt>
                <c:pt idx="387">
                  <c:v>4.3943376597165978E-4</c:v>
                </c:pt>
                <c:pt idx="388">
                  <c:v>4.2550432863715975E-4</c:v>
                </c:pt>
                <c:pt idx="389">
                  <c:v>4.1467936855849242E-4</c:v>
                </c:pt>
                <c:pt idx="390">
                  <c:v>4.0412979877040104E-4</c:v>
                </c:pt>
                <c:pt idx="391">
                  <c:v>3.93486305582595E-4</c:v>
                </c:pt>
                <c:pt idx="392">
                  <c:v>3.8312312814379719E-4</c:v>
                </c:pt>
                <c:pt idx="393">
                  <c:v>3.7268972487626789E-4</c:v>
                </c:pt>
                <c:pt idx="394">
                  <c:v>3.6220694254283345E-4</c:v>
                </c:pt>
                <c:pt idx="395">
                  <c:v>3.5201901332209632E-4</c:v>
                </c:pt>
                <c:pt idx="396">
                  <c:v>3.4306354210903388E-4</c:v>
                </c:pt>
                <c:pt idx="397">
                  <c:v>3.3402833984349503E-4</c:v>
                </c:pt>
                <c:pt idx="398">
                  <c:v>3.2463300064829609E-4</c:v>
                </c:pt>
                <c:pt idx="399">
                  <c:v>3.1521169234836449E-4</c:v>
                </c:pt>
                <c:pt idx="400">
                  <c:v>3.0747546224826585E-4</c:v>
                </c:pt>
                <c:pt idx="401">
                  <c:v>2.9745503342522728E-4</c:v>
                </c:pt>
                <c:pt idx="402">
                  <c:v>2.8988768652574962E-4</c:v>
                </c:pt>
                <c:pt idx="403">
                  <c:v>2.8147473632765226E-4</c:v>
                </c:pt>
                <c:pt idx="404">
                  <c:v>2.7380947360139472E-4</c:v>
                </c:pt>
                <c:pt idx="405">
                  <c:v>2.6659820317318032E-4</c:v>
                </c:pt>
                <c:pt idx="406">
                  <c:v>2.5886114668389413E-4</c:v>
                </c:pt>
                <c:pt idx="407">
                  <c:v>2.5158006305280809E-4</c:v>
                </c:pt>
                <c:pt idx="408">
                  <c:v>2.4450377716569413E-4</c:v>
                </c:pt>
                <c:pt idx="409">
                  <c:v>2.3675334853272981E-4</c:v>
                </c:pt>
                <c:pt idx="410">
                  <c:v>2.3073027103651236E-4</c:v>
                </c:pt>
                <c:pt idx="411">
                  <c:v>2.2486042247137549E-4</c:v>
                </c:pt>
                <c:pt idx="412">
                  <c:v>2.1974579000603789E-4</c:v>
                </c:pt>
                <c:pt idx="413">
                  <c:v>2.1278015502657502E-4</c:v>
                </c:pt>
                <c:pt idx="414">
                  <c:v>2.067952085653905E-4</c:v>
                </c:pt>
                <c:pt idx="415">
                  <c:v>2.0097860291652832E-4</c:v>
                </c:pt>
                <c:pt idx="416">
                  <c:v>1.9586564587516071E-4</c:v>
                </c:pt>
                <c:pt idx="417">
                  <c:v>1.9000639724262098E-4</c:v>
                </c:pt>
                <c:pt idx="418">
                  <c:v>1.8483204670041476E-4</c:v>
                </c:pt>
                <c:pt idx="419">
                  <c:v>1.7996415862106579E-4</c:v>
                </c:pt>
                <c:pt idx="420">
                  <c:v>1.7458059712106323E-4</c:v>
                </c:pt>
                <c:pt idx="421">
                  <c:v>1.6982632978858718E-4</c:v>
                </c:pt>
                <c:pt idx="422">
                  <c:v>1.6504956152578928E-4</c:v>
                </c:pt>
                <c:pt idx="423">
                  <c:v>1.6040715119832971E-4</c:v>
                </c:pt>
                <c:pt idx="424">
                  <c:v>1.5661435587830381E-4</c:v>
                </c:pt>
                <c:pt idx="425">
                  <c:v>1.5164989928706724E-4</c:v>
                </c:pt>
                <c:pt idx="426">
                  <c:v>1.4765592340381292E-4</c:v>
                </c:pt>
                <c:pt idx="427">
                  <c:v>1.436348824367086E-4</c:v>
                </c:pt>
                <c:pt idx="428">
                  <c:v>1.4010965628582421E-4</c:v>
                </c:pt>
                <c:pt idx="429">
                  <c:v>1.3591832753937535E-4</c:v>
                </c:pt>
                <c:pt idx="430">
                  <c:v>1.3209530225153634E-4</c:v>
                </c:pt>
                <c:pt idx="431">
                  <c:v>1.2837980861609512E-4</c:v>
                </c:pt>
                <c:pt idx="432">
                  <c:v>1.2476882205032032E-4</c:v>
                </c:pt>
                <c:pt idx="433">
                  <c:v>1.2148280822114055E-4</c:v>
                </c:pt>
                <c:pt idx="434">
                  <c:v>1.1795720550328001E-4</c:v>
                </c:pt>
                <c:pt idx="435">
                  <c:v>1.1474493507917606E-4</c:v>
                </c:pt>
                <c:pt idx="436">
                  <c:v>1.1182578888520036E-4</c:v>
                </c:pt>
                <c:pt idx="437">
                  <c:v>1.0848056161126629E-4</c:v>
                </c:pt>
                <c:pt idx="438">
                  <c:v>1.0562352874204485E-4</c:v>
                </c:pt>
                <c:pt idx="439">
                  <c:v>1.054292885579049E-4</c:v>
                </c:pt>
                <c:pt idx="453" formatCode="0.E+00">
                  <c:v>2.5711838252448208E-7</c:v>
                </c:pt>
              </c:numCache>
            </c:numRef>
          </c:val>
          <c:smooth val="0"/>
        </c:ser>
        <c:ser>
          <c:idx val="4"/>
          <c:order val="4"/>
          <c:tx>
            <c:strRef>
              <c:f>浮遊塵!$T$234</c:f>
              <c:strCache>
                <c:ptCount val="1"/>
                <c:pt idx="0">
                  <c:v>寺間MS</c:v>
                </c:pt>
              </c:strCache>
            </c:strRef>
          </c:tx>
          <c:spPr>
            <a:ln w="12700">
              <a:noFill/>
              <a:prstDash val="solid"/>
            </a:ln>
          </c:spPr>
          <c:marker>
            <c:symbol val="star"/>
            <c:size val="5"/>
            <c:spPr>
              <a:noFill/>
              <a:ln>
                <a:solidFill>
                  <a:srgbClr val="800080"/>
                </a:solidFill>
                <a:prstDash val="solid"/>
              </a:ln>
            </c:spPr>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浮遊塵!$T$235:$T$722</c:f>
              <c:numCache>
                <c:formatCode>.0000</c:formatCode>
                <c:ptCount val="488"/>
                <c:pt idx="81">
                  <c:v>5.3019043612191315E-4</c:v>
                </c:pt>
                <c:pt idx="84">
                  <c:v>4.8669842673066142E-4</c:v>
                </c:pt>
                <c:pt idx="87">
                  <c:v>4.4800936293198831E-4</c:v>
                </c:pt>
                <c:pt idx="90">
                  <c:v>4.123958045703734E-4</c:v>
                </c:pt>
                <c:pt idx="93">
                  <c:v>3.7926405847822615E-4</c:v>
                </c:pt>
                <c:pt idx="96">
                  <c:v>3.4815267873748251E-4</c:v>
                </c:pt>
                <c:pt idx="99">
                  <c:v>3.2077210006130569E-4</c:v>
                </c:pt>
                <c:pt idx="102">
                  <c:v>2.9500137287423385E-4</c:v>
                </c:pt>
                <c:pt idx="105">
                  <c:v>2.7130105760772366E-4</c:v>
                </c:pt>
                <c:pt idx="108">
                  <c:v>2.4927529453786212E-4</c:v>
                </c:pt>
                <c:pt idx="111">
                  <c:v>2.292485976749353E-4</c:v>
                </c:pt>
                <c:pt idx="114">
                  <c:v>2.1102496444730983E-4</c:v>
                </c:pt>
                <c:pt idx="117">
                  <c:v>1.9407128678209591E-4</c:v>
                </c:pt>
                <c:pt idx="120">
                  <c:v>1.7766023954019343E-4</c:v>
                </c:pt>
                <c:pt idx="123">
                  <c:v>1.6398966792121743E-4</c:v>
                </c:pt>
                <c:pt idx="126">
                  <c:v>1.50537444547543E-4</c:v>
                </c:pt>
                <c:pt idx="129">
                  <c:v>1.3844331474594163E-4</c:v>
                </c:pt>
                <c:pt idx="132">
                  <c:v>1.2673627752114998E-4</c:v>
                </c:pt>
                <c:pt idx="135">
                  <c:v>1.1709190949622658E-4</c:v>
                </c:pt>
                <c:pt idx="138">
                  <c:v>1.0728908577830553E-4</c:v>
                </c:pt>
                <c:pt idx="141">
                  <c:v>9.8578747513602304E-5</c:v>
                </c:pt>
                <c:pt idx="144">
                  <c:v>9.0742438123069501E-5</c:v>
                </c:pt>
                <c:pt idx="147">
                  <c:v>8.3452219875558461E-5</c:v>
                </c:pt>
                <c:pt idx="150">
                  <c:v>7.6677093973577046E-5</c:v>
                </c:pt>
                <c:pt idx="153">
                  <c:v>7.0581810287192209E-5</c:v>
                </c:pt>
                <c:pt idx="156">
                  <c:v>6.4672768006526424E-5</c:v>
                </c:pt>
                <c:pt idx="159">
                  <c:v>5.9696338226183747E-5</c:v>
                </c:pt>
                <c:pt idx="162">
                  <c:v>5.4799392664986269E-5</c:v>
                </c:pt>
                <c:pt idx="165">
                  <c:v>5.0350466258822022E-5</c:v>
                </c:pt>
                <c:pt idx="168">
                  <c:v>4.6305326019225212E-5</c:v>
                </c:pt>
                <c:pt idx="171">
                  <c:v>4.27029119528389E-5</c:v>
                </c:pt>
                <c:pt idx="174">
                  <c:v>3.9272173762641462E-5</c:v>
                </c:pt>
                <c:pt idx="177">
                  <c:v>3.6017477643072437E-5</c:v>
                </c:pt>
                <c:pt idx="180">
                  <c:v>3.3123845091710621E-5</c:v>
                </c:pt>
                <c:pt idx="183">
                  <c:v>3.0462686047385531E-5</c:v>
                </c:pt>
                <c:pt idx="186">
                  <c:v>2.80153236634296E-5</c:v>
                </c:pt>
                <c:pt idx="189">
                  <c:v>2.5669907310970571E-5</c:v>
                </c:pt>
                <c:pt idx="192">
                  <c:v>2.3607595226777436E-5</c:v>
                </c:pt>
                <c:pt idx="195">
                  <c:v>2.1791041775455286E-5</c:v>
                </c:pt>
                <c:pt idx="198">
                  <c:v>2.0040356498867896E-5</c:v>
                </c:pt>
                <c:pt idx="201">
                  <c:v>1.8430320713444928E-5</c:v>
                </c:pt>
                <c:pt idx="204">
                  <c:v>1.6887351726125841E-5</c:v>
                </c:pt>
                <c:pt idx="207">
                  <c:v>1.5587906493898688E-5</c:v>
                </c:pt>
                <c:pt idx="210">
                  <c:v>1.426976266069497E-5</c:v>
                </c:pt>
                <c:pt idx="213">
                  <c:v>1.3135418007723494E-5</c:v>
                </c:pt>
                <c:pt idx="216">
                  <c:v>1.2080122756358131E-5</c:v>
                </c:pt>
                <c:pt idx="219">
                  <c:v>1.1109609585540143E-5</c:v>
                </c:pt>
                <c:pt idx="222">
                  <c:v>1.0217067130229615E-5</c:v>
                </c:pt>
                <c:pt idx="225">
                  <c:v>9.3962312482597577E-6</c:v>
                </c:pt>
                <c:pt idx="228">
                  <c:v>8.6095876711261905E-6</c:v>
                </c:pt>
                <c:pt idx="231">
                  <c:v>7.9251866778334709E-6</c:v>
                </c:pt>
                <c:pt idx="234">
                  <c:v>7.3558681144697131E-6</c:v>
                </c:pt>
                <c:pt idx="237">
                  <c:v>6.6782951157251655E-6</c:v>
                </c:pt>
                <c:pt idx="240">
                  <c:v>6.1417630374390103E-6</c:v>
                </c:pt>
                <c:pt idx="243">
                  <c:v>5.6275804552923069E-6</c:v>
                </c:pt>
                <c:pt idx="246">
                  <c:v>5.1945502969702588E-6</c:v>
                </c:pt>
                <c:pt idx="249">
                  <c:v>4.777221799457046E-6</c:v>
                </c:pt>
                <c:pt idx="252">
                  <c:v>4.3893797600088991E-6</c:v>
                </c:pt>
                <c:pt idx="255">
                  <c:v>4.0145088186328224E-6</c:v>
                </c:pt>
                <c:pt idx="258">
                  <c:v>3.7124281410532798E-6</c:v>
                </c:pt>
                <c:pt idx="261">
                  <c:v>3.414172860103325E-6</c:v>
                </c:pt>
                <c:pt idx="264">
                  <c:v>3.1369908868398094E-6</c:v>
                </c:pt>
                <c:pt idx="267">
                  <c:v>2.8717208075047399E-6</c:v>
                </c:pt>
                <c:pt idx="270">
                  <c:v>2.6507480953756688E-6</c:v>
                </c:pt>
                <c:pt idx="273">
                  <c:v>2.4377878472913724E-6</c:v>
                </c:pt>
                <c:pt idx="276">
                  <c:v>2.2398743632360916E-6</c:v>
                </c:pt>
                <c:pt idx="279">
                  <c:v>2.0523542038368474E-6</c:v>
                </c:pt>
                <c:pt idx="282">
                  <c:v>1.8944299817167341E-6</c:v>
                </c:pt>
                <c:pt idx="285">
                  <c:v>1.742232087247419E-6</c:v>
                </c:pt>
                <c:pt idx="288">
                  <c:v>1.5978439500379898E-6</c:v>
                </c:pt>
                <c:pt idx="291">
                  <c:v>1.4667713403750972E-6</c:v>
                </c:pt>
                <c:pt idx="294">
                  <c:v>1.3514166395848019E-6</c:v>
                </c:pt>
                <c:pt idx="297">
                  <c:v>1.2428442620988752E-6</c:v>
                </c:pt>
                <c:pt idx="300">
                  <c:v>1.1429945544452298E-6</c:v>
                </c:pt>
                <c:pt idx="303">
                  <c:v>1.0482684523576424E-6</c:v>
                </c:pt>
                <c:pt idx="306">
                  <c:v>9.6671634285399088E-7</c:v>
                </c:pt>
                <c:pt idx="309">
                  <c:v>8.8905066328206785E-7</c:v>
                </c:pt>
                <c:pt idx="312">
                  <c:v>8.176246193881365E-7</c:v>
                </c:pt>
                <c:pt idx="315">
                  <c:v>7.4917386095591141E-7</c:v>
                </c:pt>
                <c:pt idx="318">
                  <c:v>6.9089040445339127E-7</c:v>
                </c:pt>
                <c:pt idx="321">
                  <c:v>6.3538449191944225E-7</c:v>
                </c:pt>
                <c:pt idx="324">
                  <c:v>5.8380036467465578E-7</c:v>
                </c:pt>
                <c:pt idx="327">
                  <c:v>5.3443306504277898E-7</c:v>
                </c:pt>
                <c:pt idx="330">
                  <c:v>4.9376381654682051E-7</c:v>
                </c:pt>
                <c:pt idx="333">
                  <c:v>4.5409499058395299E-7</c:v>
                </c:pt>
                <c:pt idx="336">
                  <c:v>4.1722897626758118E-7</c:v>
                </c:pt>
                <c:pt idx="339">
                  <c:v>5.3492515129752617E-7</c:v>
                </c:pt>
                <c:pt idx="342">
                  <c:v>3.5288188250894977E-7</c:v>
                </c:pt>
                <c:pt idx="345">
                  <c:v>3.2453146574371206E-7</c:v>
                </c:pt>
                <c:pt idx="348">
                  <c:v>2.9818415535643938E-7</c:v>
                </c:pt>
                <c:pt idx="351">
                  <c:v>2.7322046040080734E-7</c:v>
                </c:pt>
                <c:pt idx="355">
                  <c:v>2.5711838252448208E-7</c:v>
                </c:pt>
                <c:pt idx="370">
                  <c:v>2.7000000000000001E-3</c:v>
                </c:pt>
                <c:pt idx="373">
                  <c:v>2.3E-3</c:v>
                </c:pt>
                <c:pt idx="376">
                  <c:v>5.9647641882531641E-4</c:v>
                </c:pt>
                <c:pt idx="379">
                  <c:v>5.505788470124795E-4</c:v>
                </c:pt>
                <c:pt idx="382">
                  <c:v>5.0634551980409891E-4</c:v>
                </c:pt>
                <c:pt idx="385">
                  <c:v>4.6523751031444675E-4</c:v>
                </c:pt>
                <c:pt idx="388">
                  <c:v>4.2550432863715975E-4</c:v>
                </c:pt>
                <c:pt idx="390">
                  <c:v>4.0412979877040104E-4</c:v>
                </c:pt>
                <c:pt idx="391">
                  <c:v>1.1000000000000001E-3</c:v>
                </c:pt>
                <c:pt idx="394">
                  <c:v>3.6220694254283345E-4</c:v>
                </c:pt>
                <c:pt idx="397">
                  <c:v>3.3402833984349503E-4</c:v>
                </c:pt>
                <c:pt idx="400">
                  <c:v>1.4E-3</c:v>
                </c:pt>
                <c:pt idx="403">
                  <c:v>2.8147473632765226E-4</c:v>
                </c:pt>
                <c:pt idx="406">
                  <c:v>2.5886114668389413E-4</c:v>
                </c:pt>
                <c:pt idx="409">
                  <c:v>2.3675334853272981E-4</c:v>
                </c:pt>
                <c:pt idx="412">
                  <c:v>2.1974579000603789E-4</c:v>
                </c:pt>
                <c:pt idx="415">
                  <c:v>2.0097860291652832E-4</c:v>
                </c:pt>
                <c:pt idx="418">
                  <c:v>1.8483204670041476E-4</c:v>
                </c:pt>
                <c:pt idx="421">
                  <c:v>1.6982632978858718E-4</c:v>
                </c:pt>
                <c:pt idx="424">
                  <c:v>1.5661435587830381E-4</c:v>
                </c:pt>
                <c:pt idx="427">
                  <c:v>1.436348824367086E-4</c:v>
                </c:pt>
                <c:pt idx="430">
                  <c:v>1.3209530225153634E-4</c:v>
                </c:pt>
                <c:pt idx="433">
                  <c:v>1.2148280822114055E-4</c:v>
                </c:pt>
                <c:pt idx="436">
                  <c:v>1.1182578888520036E-4</c:v>
                </c:pt>
                <c:pt idx="439">
                  <c:v>1.054292885579049E-4</c:v>
                </c:pt>
                <c:pt idx="453" formatCode="0.E+00">
                  <c:v>2.5711838252448208E-7</c:v>
                </c:pt>
              </c:numCache>
            </c:numRef>
          </c:val>
          <c:smooth val="0"/>
        </c:ser>
        <c:ser>
          <c:idx val="5"/>
          <c:order val="5"/>
          <c:tx>
            <c:strRef>
              <c:f>浮遊塵!$U$234</c:f>
              <c:strCache>
                <c:ptCount val="1"/>
                <c:pt idx="0">
                  <c:v>江島MS</c:v>
                </c:pt>
              </c:strCache>
            </c:strRef>
          </c:tx>
          <c:spPr>
            <a:ln w="12700">
              <a:noFill/>
              <a:prstDash val="solid"/>
            </a:ln>
          </c:spPr>
          <c:marker>
            <c:symbol val="circle"/>
            <c:size val="5"/>
            <c:spPr>
              <a:solidFill>
                <a:srgbClr val="800000"/>
              </a:solidFill>
              <a:ln>
                <a:solidFill>
                  <a:srgbClr val="800000"/>
                </a:solidFill>
                <a:prstDash val="solid"/>
              </a:ln>
            </c:spPr>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浮遊塵!$U$235:$U$722</c:f>
              <c:numCache>
                <c:formatCode>.0000</c:formatCode>
                <c:ptCount val="488"/>
                <c:pt idx="81">
                  <c:v>5.3019043612191315E-4</c:v>
                </c:pt>
                <c:pt idx="84">
                  <c:v>4.8669842673066142E-4</c:v>
                </c:pt>
                <c:pt idx="87">
                  <c:v>4.4800936293198831E-4</c:v>
                </c:pt>
                <c:pt idx="90">
                  <c:v>4.123958045703734E-4</c:v>
                </c:pt>
                <c:pt idx="93">
                  <c:v>3.7926405847822615E-4</c:v>
                </c:pt>
                <c:pt idx="96">
                  <c:v>3.4815267873748251E-4</c:v>
                </c:pt>
                <c:pt idx="99">
                  <c:v>3.2077210006130569E-4</c:v>
                </c:pt>
                <c:pt idx="102">
                  <c:v>2.9500137287423385E-4</c:v>
                </c:pt>
                <c:pt idx="105">
                  <c:v>2.7130105760772366E-4</c:v>
                </c:pt>
                <c:pt idx="108">
                  <c:v>2.4927529453786212E-4</c:v>
                </c:pt>
                <c:pt idx="111">
                  <c:v>2.292485976749353E-4</c:v>
                </c:pt>
                <c:pt idx="114">
                  <c:v>2.1102496444730983E-4</c:v>
                </c:pt>
                <c:pt idx="117">
                  <c:v>1.9407128678209591E-4</c:v>
                </c:pt>
                <c:pt idx="120">
                  <c:v>1.7766023954019343E-4</c:v>
                </c:pt>
                <c:pt idx="123">
                  <c:v>1.6398966792121743E-4</c:v>
                </c:pt>
                <c:pt idx="126">
                  <c:v>1.50537444547543E-4</c:v>
                </c:pt>
                <c:pt idx="129">
                  <c:v>1.3844331474594163E-4</c:v>
                </c:pt>
                <c:pt idx="132">
                  <c:v>1.2673627752114998E-4</c:v>
                </c:pt>
                <c:pt idx="135">
                  <c:v>1.1709190949622658E-4</c:v>
                </c:pt>
                <c:pt idx="138">
                  <c:v>1.0728908577830553E-4</c:v>
                </c:pt>
                <c:pt idx="141">
                  <c:v>9.8578747513602304E-5</c:v>
                </c:pt>
                <c:pt idx="144">
                  <c:v>9.0742438123069501E-5</c:v>
                </c:pt>
                <c:pt idx="147">
                  <c:v>8.3452219875558461E-5</c:v>
                </c:pt>
                <c:pt idx="150">
                  <c:v>7.6677093973577046E-5</c:v>
                </c:pt>
                <c:pt idx="153">
                  <c:v>7.0581810287192209E-5</c:v>
                </c:pt>
                <c:pt idx="156">
                  <c:v>6.4672768006526424E-5</c:v>
                </c:pt>
                <c:pt idx="159">
                  <c:v>5.9696338226183747E-5</c:v>
                </c:pt>
                <c:pt idx="162">
                  <c:v>5.4799392664986269E-5</c:v>
                </c:pt>
                <c:pt idx="165">
                  <c:v>5.0350466258822022E-5</c:v>
                </c:pt>
                <c:pt idx="168">
                  <c:v>4.6305326019225212E-5</c:v>
                </c:pt>
                <c:pt idx="171">
                  <c:v>4.27029119528389E-5</c:v>
                </c:pt>
                <c:pt idx="174">
                  <c:v>3.9272173762641462E-5</c:v>
                </c:pt>
                <c:pt idx="177">
                  <c:v>3.6017477643072437E-5</c:v>
                </c:pt>
                <c:pt idx="180">
                  <c:v>3.3123845091710621E-5</c:v>
                </c:pt>
                <c:pt idx="183">
                  <c:v>3.0462686047385531E-5</c:v>
                </c:pt>
                <c:pt idx="186">
                  <c:v>2.80153236634296E-5</c:v>
                </c:pt>
                <c:pt idx="189">
                  <c:v>2.5669907310970571E-5</c:v>
                </c:pt>
                <c:pt idx="192">
                  <c:v>2.3607595226777436E-5</c:v>
                </c:pt>
                <c:pt idx="195">
                  <c:v>2.1791041775455286E-5</c:v>
                </c:pt>
                <c:pt idx="198">
                  <c:v>2.0040356498867896E-5</c:v>
                </c:pt>
                <c:pt idx="201">
                  <c:v>1.8430320713444928E-5</c:v>
                </c:pt>
                <c:pt idx="204">
                  <c:v>1.6887351726125841E-5</c:v>
                </c:pt>
                <c:pt idx="207">
                  <c:v>1.5587906493898688E-5</c:v>
                </c:pt>
                <c:pt idx="210">
                  <c:v>1.426976266069497E-5</c:v>
                </c:pt>
                <c:pt idx="213">
                  <c:v>1.3135418007723494E-5</c:v>
                </c:pt>
                <c:pt idx="216">
                  <c:v>1.2080122756358131E-5</c:v>
                </c:pt>
                <c:pt idx="219">
                  <c:v>1.1109609585540143E-5</c:v>
                </c:pt>
                <c:pt idx="222">
                  <c:v>1.0217067130229615E-5</c:v>
                </c:pt>
                <c:pt idx="225">
                  <c:v>9.3962312482597577E-6</c:v>
                </c:pt>
                <c:pt idx="228">
                  <c:v>8.6095876711261905E-6</c:v>
                </c:pt>
                <c:pt idx="231">
                  <c:v>7.9251866778334709E-6</c:v>
                </c:pt>
                <c:pt idx="234">
                  <c:v>7.3558681144697131E-6</c:v>
                </c:pt>
                <c:pt idx="237">
                  <c:v>6.6782951157251655E-6</c:v>
                </c:pt>
                <c:pt idx="240">
                  <c:v>6.1417630374390103E-6</c:v>
                </c:pt>
                <c:pt idx="243">
                  <c:v>5.6275804552923069E-6</c:v>
                </c:pt>
                <c:pt idx="246">
                  <c:v>5.1945502969702588E-6</c:v>
                </c:pt>
                <c:pt idx="249">
                  <c:v>4.777221799457046E-6</c:v>
                </c:pt>
                <c:pt idx="252">
                  <c:v>4.3893797600088991E-6</c:v>
                </c:pt>
                <c:pt idx="255">
                  <c:v>4.0145088186328224E-6</c:v>
                </c:pt>
                <c:pt idx="258">
                  <c:v>3.7124281410532798E-6</c:v>
                </c:pt>
                <c:pt idx="261">
                  <c:v>3.414172860103325E-6</c:v>
                </c:pt>
                <c:pt idx="264">
                  <c:v>3.1369908868398094E-6</c:v>
                </c:pt>
                <c:pt idx="267">
                  <c:v>2.8717208075047399E-6</c:v>
                </c:pt>
                <c:pt idx="270">
                  <c:v>2.6507480953756688E-6</c:v>
                </c:pt>
                <c:pt idx="273">
                  <c:v>2.4377878472913724E-6</c:v>
                </c:pt>
                <c:pt idx="276">
                  <c:v>2.2398743632360916E-6</c:v>
                </c:pt>
                <c:pt idx="279">
                  <c:v>2.0523542038368474E-6</c:v>
                </c:pt>
                <c:pt idx="282">
                  <c:v>1.8944299817167341E-6</c:v>
                </c:pt>
                <c:pt idx="285">
                  <c:v>1.742232087247419E-6</c:v>
                </c:pt>
                <c:pt idx="288">
                  <c:v>1.5978439500379898E-6</c:v>
                </c:pt>
                <c:pt idx="291">
                  <c:v>1.4667713403750972E-6</c:v>
                </c:pt>
                <c:pt idx="294">
                  <c:v>1.3514166395848019E-6</c:v>
                </c:pt>
                <c:pt idx="297">
                  <c:v>1.2428442620988752E-6</c:v>
                </c:pt>
                <c:pt idx="300">
                  <c:v>1.1429945544452298E-6</c:v>
                </c:pt>
                <c:pt idx="303">
                  <c:v>1.0482684523576424E-6</c:v>
                </c:pt>
                <c:pt idx="306">
                  <c:v>9.6671634285399088E-7</c:v>
                </c:pt>
                <c:pt idx="309">
                  <c:v>8.8905066328206785E-7</c:v>
                </c:pt>
                <c:pt idx="312">
                  <c:v>8.176246193881365E-7</c:v>
                </c:pt>
                <c:pt idx="315">
                  <c:v>7.4917386095591141E-7</c:v>
                </c:pt>
                <c:pt idx="318">
                  <c:v>6.9089040445339127E-7</c:v>
                </c:pt>
                <c:pt idx="321">
                  <c:v>6.3538449191944225E-7</c:v>
                </c:pt>
                <c:pt idx="324">
                  <c:v>5.8380036467465578E-7</c:v>
                </c:pt>
                <c:pt idx="327">
                  <c:v>5.3443306504277898E-7</c:v>
                </c:pt>
                <c:pt idx="330">
                  <c:v>4.9376381654682051E-7</c:v>
                </c:pt>
                <c:pt idx="333">
                  <c:v>4.5409499058395299E-7</c:v>
                </c:pt>
                <c:pt idx="336">
                  <c:v>4.1722897626758118E-7</c:v>
                </c:pt>
                <c:pt idx="339">
                  <c:v>5.3492515129752617E-7</c:v>
                </c:pt>
                <c:pt idx="342">
                  <c:v>3.5288188250894977E-7</c:v>
                </c:pt>
                <c:pt idx="345">
                  <c:v>3.2453146574371206E-7</c:v>
                </c:pt>
                <c:pt idx="348">
                  <c:v>2.9818415535643938E-7</c:v>
                </c:pt>
                <c:pt idx="351">
                  <c:v>2.7322046040080734E-7</c:v>
                </c:pt>
                <c:pt idx="355">
                  <c:v>2.5711838252448208E-7</c:v>
                </c:pt>
                <c:pt idx="364">
                  <c:v>8.3537769831273337E-4</c:v>
                </c:pt>
                <c:pt idx="367">
                  <c:v>7.6967915227275766E-4</c:v>
                </c:pt>
                <c:pt idx="370">
                  <c:v>2.8E-3</c:v>
                </c:pt>
                <c:pt idx="373">
                  <c:v>3.3999999999999998E-3</c:v>
                </c:pt>
                <c:pt idx="376">
                  <c:v>5.9647641882531641E-4</c:v>
                </c:pt>
                <c:pt idx="379">
                  <c:v>5.505788470124795E-4</c:v>
                </c:pt>
                <c:pt idx="382">
                  <c:v>5.0634551980409891E-4</c:v>
                </c:pt>
                <c:pt idx="385">
                  <c:v>4.6523751031444675E-4</c:v>
                </c:pt>
                <c:pt idx="388">
                  <c:v>4.2550432863715975E-4</c:v>
                </c:pt>
                <c:pt idx="391">
                  <c:v>3.93486305582595E-4</c:v>
                </c:pt>
                <c:pt idx="394">
                  <c:v>3.6220694254283345E-4</c:v>
                </c:pt>
                <c:pt idx="397">
                  <c:v>2.5999999999999999E-3</c:v>
                </c:pt>
                <c:pt idx="400">
                  <c:v>3.0747546224826585E-4</c:v>
                </c:pt>
                <c:pt idx="403">
                  <c:v>2.8147473632765226E-4</c:v>
                </c:pt>
                <c:pt idx="406">
                  <c:v>2.5886114668389413E-4</c:v>
                </c:pt>
                <c:pt idx="409">
                  <c:v>2.3675334853272981E-4</c:v>
                </c:pt>
                <c:pt idx="412">
                  <c:v>2.1974579000603789E-4</c:v>
                </c:pt>
                <c:pt idx="415">
                  <c:v>2.0097860291652832E-4</c:v>
                </c:pt>
                <c:pt idx="418">
                  <c:v>1.8483204670041476E-4</c:v>
                </c:pt>
                <c:pt idx="421">
                  <c:v>1.6982632978858718E-4</c:v>
                </c:pt>
                <c:pt idx="424">
                  <c:v>1.5661435587830381E-4</c:v>
                </c:pt>
                <c:pt idx="427">
                  <c:v>1.436348824367086E-4</c:v>
                </c:pt>
                <c:pt idx="430">
                  <c:v>1.3209530225153634E-4</c:v>
                </c:pt>
                <c:pt idx="433">
                  <c:v>1.2148280822114055E-4</c:v>
                </c:pt>
                <c:pt idx="436">
                  <c:v>1.1182578888520036E-4</c:v>
                </c:pt>
                <c:pt idx="439">
                  <c:v>1.054292885579049E-4</c:v>
                </c:pt>
                <c:pt idx="453" formatCode="0.E+00">
                  <c:v>2.5711838252448208E-7</c:v>
                </c:pt>
              </c:numCache>
            </c:numRef>
          </c:val>
          <c:smooth val="0"/>
        </c:ser>
        <c:ser>
          <c:idx val="6"/>
          <c:order val="6"/>
          <c:tx>
            <c:strRef>
              <c:f>浮遊塵!$AE$233</c:f>
              <c:strCache>
                <c:ptCount val="1"/>
                <c:pt idx="0">
                  <c:v>Cs134減衰</c:v>
                </c:pt>
              </c:strCache>
            </c:strRef>
          </c:tx>
          <c:spPr>
            <a:ln w="31750">
              <a:solidFill>
                <a:srgbClr val="C00000"/>
              </a:solidFill>
              <a:prstDash val="sysDash"/>
            </a:ln>
          </c:spPr>
          <c:marker>
            <c:symbol val="none"/>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浮遊塵!$AE$235:$AE$722</c:f>
              <c:numCache>
                <c:formatCode>.000</c:formatCode>
                <c:ptCount val="488"/>
                <c:pt idx="0">
                  <c:v>0.01</c:v>
                </c:pt>
                <c:pt idx="1">
                  <c:v>9.7097858726279476E-3</c:v>
                </c:pt>
                <c:pt idx="2">
                  <c:v>9.5064110835046973E-3</c:v>
                </c:pt>
                <c:pt idx="3">
                  <c:v>9.2135468043656032E-3</c:v>
                </c:pt>
                <c:pt idx="4">
                  <c:v>8.9791513596479567E-3</c:v>
                </c:pt>
                <c:pt idx="5">
                  <c:v>8.7105433549603088E-3</c:v>
                </c:pt>
                <c:pt idx="6">
                  <c:v>8.4889444716235614E-3</c:v>
                </c:pt>
                <c:pt idx="7">
                  <c:v>8.2577692319108897E-3</c:v>
                </c:pt>
                <c:pt idx="8">
                  <c:v>8.0033718981371675E-3</c:v>
                </c:pt>
                <c:pt idx="9">
                  <c:v>7.7782580837717375E-3</c:v>
                </c:pt>
                <c:pt idx="10">
                  <c:v>7.5943427119339393E-3</c:v>
                </c:pt>
                <c:pt idx="11">
                  <c:v>7.3536126427079353E-3</c:v>
                </c:pt>
                <c:pt idx="12">
                  <c:v>7.1533553349690613E-3</c:v>
                </c:pt>
                <c:pt idx="13">
                  <c:v>6.9777907724783783E-3</c:v>
                </c:pt>
                <c:pt idx="14">
                  <c:v>6.8002736440597343E-3</c:v>
                </c:pt>
                <c:pt idx="15">
                  <c:v>6.572605259197617E-3</c:v>
                </c:pt>
                <c:pt idx="16">
                  <c:v>6.4171973096066402E-3</c:v>
                </c:pt>
                <c:pt idx="17">
                  <c:v>6.2597002490915607E-3</c:v>
                </c:pt>
                <c:pt idx="18">
                  <c:v>6.0724436224344524E-3</c:v>
                </c:pt>
                <c:pt idx="19">
                  <c:v>5.8799556311692567E-3</c:v>
                </c:pt>
                <c:pt idx="20">
                  <c:v>5.7250963065280961E-3</c:v>
                </c:pt>
                <c:pt idx="21">
                  <c:v>5.5794481079229552E-3</c:v>
                </c:pt>
                <c:pt idx="22">
                  <c:v>5.4075618898993998E-3</c:v>
                </c:pt>
                <c:pt idx="23">
                  <c:v>5.2651439135143344E-3</c:v>
                </c:pt>
                <c:pt idx="24">
                  <c:v>5.0982461967713924E-3</c:v>
                </c:pt>
                <c:pt idx="25">
                  <c:v>4.9639746116762204E-3</c:v>
                </c:pt>
                <c:pt idx="26">
                  <c:v>4.8689564064484407E-3</c:v>
                </c:pt>
                <c:pt idx="27">
                  <c:v>4.6929718799974315E-3</c:v>
                </c:pt>
                <c:pt idx="28">
                  <c:v>4.5693739310530713E-3</c:v>
                </c:pt>
                <c:pt idx="29">
                  <c:v>4.4531276626623888E-3</c:v>
                </c:pt>
                <c:pt idx="30">
                  <c:v>4.3438346982840352E-3</c:v>
                </c:pt>
                <c:pt idx="31">
                  <c:v>4.2061411983605971E-3</c:v>
                </c:pt>
                <c:pt idx="32">
                  <c:v>4.0953648207514423E-3</c:v>
                </c:pt>
                <c:pt idx="33">
                  <c:v>3.9691987991576447E-3</c:v>
                </c:pt>
                <c:pt idx="34">
                  <c:v>3.8682211694287252E-3</c:v>
                </c:pt>
                <c:pt idx="35">
                  <c:v>3.7594182756806689E-3</c:v>
                </c:pt>
                <c:pt idx="36">
                  <c:v>3.6503146462503462E-3</c:v>
                </c:pt>
                <c:pt idx="37">
                  <c:v>3.5574495267654406E-3</c:v>
                </c:pt>
                <c:pt idx="38">
                  <c:v>3.4669469242832275E-3</c:v>
                </c:pt>
                <c:pt idx="39">
                  <c:v>3.3570495434639405E-3</c:v>
                </c:pt>
                <c:pt idx="40">
                  <c:v>3.2716451777633666E-3</c:v>
                </c:pt>
                <c:pt idx="41">
                  <c:v>3.1884135252105371E-3</c:v>
                </c:pt>
                <c:pt idx="42">
                  <c:v>3.0845051659737642E-3</c:v>
                </c:pt>
                <c:pt idx="43">
                  <c:v>3.0088022580925943E-3</c:v>
                </c:pt>
                <c:pt idx="44">
                  <c:v>2.9322574096940484E-3</c:v>
                </c:pt>
                <c:pt idx="45">
                  <c:v>2.8393089405507137E-3</c:v>
                </c:pt>
                <c:pt idx="46">
                  <c:v>2.7670760539173227E-3</c:v>
                </c:pt>
                <c:pt idx="47">
                  <c:v>2.6793636033103242E-3</c:v>
                </c:pt>
                <c:pt idx="48">
                  <c:v>2.6063978152381811E-3</c:v>
                </c:pt>
                <c:pt idx="49">
                  <c:v>2.535419068500187E-3</c:v>
                </c:pt>
                <c:pt idx="50">
                  <c:v>2.4800303276876004E-3</c:v>
                </c:pt>
                <c:pt idx="51">
                  <c:v>2.4014168261493234E-3</c:v>
                </c:pt>
                <c:pt idx="52">
                  <c:v>2.3403240486479381E-3</c:v>
                </c:pt>
                <c:pt idx="53">
                  <c:v>2.280785490065231E-3</c:v>
                </c:pt>
                <c:pt idx="54">
                  <c:v>2.2145938729930185E-3</c:v>
                </c:pt>
                <c:pt idx="56">
                  <c:v>9.6919297129415497E-3</c:v>
                </c:pt>
                <c:pt idx="57">
                  <c:v>9.4193212056760383E-3</c:v>
                </c:pt>
                <c:pt idx="58">
                  <c:v>9.1796907973411435E-3</c:v>
                </c:pt>
                <c:pt idx="59">
                  <c:v>8.94615665978255E-3</c:v>
                </c:pt>
                <c:pt idx="60">
                  <c:v>8.662575974303097E-3</c:v>
                </c:pt>
                <c:pt idx="61">
                  <c:v>8.4421973957805371E-3</c:v>
                </c:pt>
                <c:pt idx="62">
                  <c:v>8.2198567746595633E-3</c:v>
                </c:pt>
                <c:pt idx="63">
                  <c:v>8.010741107791864E-3</c:v>
                </c:pt>
                <c:pt idx="64">
                  <c:v>7.7639539765290257E-3</c:v>
                </c:pt>
                <c:pt idx="65">
                  <c:v>7.5664366160882466E-3</c:v>
                </c:pt>
                <c:pt idx="66">
                  <c:v>7.3739441576231163E-3</c:v>
                </c:pt>
                <c:pt idx="67">
                  <c:v>7.1336320298317213E-3</c:v>
                </c:pt>
                <c:pt idx="68">
                  <c:v>6.952150252228749E-3</c:v>
                </c:pt>
                <c:pt idx="69">
                  <c:v>6.7628257718472555E-3</c:v>
                </c:pt>
                <c:pt idx="70">
                  <c:v>6.5665590138526677E-3</c:v>
                </c:pt>
                <c:pt idx="71">
                  <c:v>6.3877351495678697E-3</c:v>
                </c:pt>
                <c:pt idx="72">
                  <c:v>6.1966484060355861E-3</c:v>
                </c:pt>
                <c:pt idx="73">
                  <c:v>6.0445642699385044E-3</c:v>
                </c:pt>
                <c:pt idx="74">
                  <c:v>5.8745465653633165E-3</c:v>
                </c:pt>
                <c:pt idx="75">
                  <c:v>5.7198296983069054E-3</c:v>
                </c:pt>
                <c:pt idx="76">
                  <c:v>5.5538321598458161E-3</c:v>
                </c:pt>
                <c:pt idx="77">
                  <c:v>5.3976174596218661E-3</c:v>
                </c:pt>
                <c:pt idx="78">
                  <c:v>5.2409709755286346E-3</c:v>
                </c:pt>
                <c:pt idx="79">
                  <c:v>5.0982461967713924E-3</c:v>
                </c:pt>
                <c:pt idx="80">
                  <c:v>4.9594081715501684E-3</c:v>
                </c:pt>
                <c:pt idx="81">
                  <c:v>4.8199130556537554E-3</c:v>
                </c:pt>
                <c:pt idx="82">
                  <c:v>4.6886547396452535E-3</c:v>
                </c:pt>
                <c:pt idx="83">
                  <c:v>4.5483953605746268E-3</c:v>
                </c:pt>
                <c:pt idx="84">
                  <c:v>4.4245311520969216E-3</c:v>
                </c:pt>
                <c:pt idx="85">
                  <c:v>4.3040400765431471E-3</c:v>
                </c:pt>
                <c:pt idx="86">
                  <c:v>4.1791307530443149E-3</c:v>
                </c:pt>
                <c:pt idx="87">
                  <c:v>4.0728123902908026E-3</c:v>
                </c:pt>
                <c:pt idx="88">
                  <c:v>3.9437099194319977E-3</c:v>
                </c:pt>
                <c:pt idx="89">
                  <c:v>3.8469195778127892E-3</c:v>
                </c:pt>
                <c:pt idx="90">
                  <c:v>3.7490527688215764E-3</c:v>
                </c:pt>
                <c:pt idx="91">
                  <c:v>3.6469566630660372E-3</c:v>
                </c:pt>
                <c:pt idx="92">
                  <c:v>3.5378592981579454E-3</c:v>
                </c:pt>
                <c:pt idx="93">
                  <c:v>3.4478550770747829E-3</c:v>
                </c:pt>
                <c:pt idx="94">
                  <c:v>3.3539613395669348E-3</c:v>
                </c:pt>
                <c:pt idx="95">
                  <c:v>3.2536288218115027E-3</c:v>
                </c:pt>
                <c:pt idx="96">
                  <c:v>3.1650243521589316E-3</c:v>
                </c:pt>
                <c:pt idx="97">
                  <c:v>3.0703438147707562E-3</c:v>
                </c:pt>
                <c:pt idx="98">
                  <c:v>2.9922333303742084E-3</c:v>
                </c:pt>
                <c:pt idx="99">
                  <c:v>2.9161100005573246E-3</c:v>
                </c:pt>
                <c:pt idx="100">
                  <c:v>2.823673381756639E-3</c:v>
                </c:pt>
                <c:pt idx="101">
                  <c:v>2.7518382685144042E-3</c:v>
                </c:pt>
                <c:pt idx="102">
                  <c:v>2.6818306624930349E-3</c:v>
                </c:pt>
                <c:pt idx="103">
                  <c:v>2.6063978152381811E-3</c:v>
                </c:pt>
                <c:pt idx="104">
                  <c:v>2.5307564684848038E-3</c:v>
                </c:pt>
                <c:pt idx="105">
                  <c:v>2.4663732509793059E-3</c:v>
                </c:pt>
                <c:pt idx="106">
                  <c:v>2.3881926597199188E-3</c:v>
                </c:pt>
                <c:pt idx="107">
                  <c:v>2.3252952629374095E-3</c:v>
                </c:pt>
                <c:pt idx="108">
                  <c:v>2.2661390412532919E-3</c:v>
                </c:pt>
                <c:pt idx="109">
                  <c:v>2.1963260307579649E-3</c:v>
                </c:pt>
                <c:pt idx="110">
                  <c:v>2.1404508257304587E-3</c:v>
                </c:pt>
                <c:pt idx="111">
                  <c:v>2.0840781606812297E-3</c:v>
                </c:pt>
                <c:pt idx="112">
                  <c:v>2.0143046877882406E-3</c:v>
                </c:pt>
                <c:pt idx="113">
                  <c:v>1.968487695904954E-3</c:v>
                </c:pt>
                <c:pt idx="114">
                  <c:v>1.9184087677028166E-3</c:v>
                </c:pt>
                <c:pt idx="115">
                  <c:v>1.8661656875150429E-3</c:v>
                </c:pt>
                <c:pt idx="116">
                  <c:v>1.8086746676099039E-3</c:v>
                </c:pt>
                <c:pt idx="117">
                  <c:v>1.7642844252917808E-3</c:v>
                </c:pt>
                <c:pt idx="118">
                  <c:v>1.7083590703341435E-3</c:v>
                </c:pt>
                <c:pt idx="119">
                  <c:v>1.6618361699994827E-3</c:v>
                </c:pt>
                <c:pt idx="120">
                  <c:v>1.6150930867290312E-3</c:v>
                </c:pt>
                <c:pt idx="121">
                  <c:v>1.5711100529453913E-3</c:v>
                </c:pt>
                <c:pt idx="122">
                  <c:v>1.5311405333477913E-3</c:v>
                </c:pt>
                <c:pt idx="123">
                  <c:v>1.4908151629201582E-3</c:v>
                </c:pt>
                <c:pt idx="124">
                  <c:v>1.4448875774009679E-3</c:v>
                </c:pt>
                <c:pt idx="125">
                  <c:v>1.4055396663408726E-3</c:v>
                </c:pt>
                <c:pt idx="126">
                  <c:v>1.3685222231594818E-3</c:v>
                </c:pt>
                <c:pt idx="127">
                  <c:v>1.3288057748811325E-3</c:v>
                </c:pt>
                <c:pt idx="128">
                  <c:v>1.291429961243892E-3</c:v>
                </c:pt>
                <c:pt idx="129">
                  <c:v>1.2585755885994694E-3</c:v>
                </c:pt>
                <c:pt idx="130">
                  <c:v>1.2142023470772183E-3</c:v>
                </c:pt>
                <c:pt idx="131">
                  <c:v>1.1876768941720792E-3</c:v>
                </c:pt>
                <c:pt idx="132">
                  <c:v>1.1521479774649998E-3</c:v>
                </c:pt>
                <c:pt idx="133">
                  <c:v>1.1197410833181805E-3</c:v>
                </c:pt>
                <c:pt idx="134">
                  <c:v>1.0882457099211118E-3</c:v>
                </c:pt>
                <c:pt idx="135">
                  <c:v>1.0644719045111507E-3</c:v>
                </c:pt>
                <c:pt idx="136">
                  <c:v>1.0307296301653507E-3</c:v>
                </c:pt>
                <c:pt idx="137">
                  <c:v>1.0045075535670325E-3</c:v>
                </c:pt>
                <c:pt idx="138">
                  <c:v>9.7535532525732304E-4</c:v>
                </c:pt>
                <c:pt idx="139">
                  <c:v>9.505419878883646E-4</c:v>
                </c:pt>
                <c:pt idx="140">
                  <c:v>9.2041113295775862E-4</c:v>
                </c:pt>
                <c:pt idx="141">
                  <c:v>8.9617043194183913E-4</c:v>
                </c:pt>
                <c:pt idx="142">
                  <c:v>8.7256815387051767E-4</c:v>
                </c:pt>
                <c:pt idx="143">
                  <c:v>8.4646559903238069E-4</c:v>
                </c:pt>
                <c:pt idx="144">
                  <c:v>8.2493125566426807E-4</c:v>
                </c:pt>
                <c:pt idx="145">
                  <c:v>8.0172810780166888E-4</c:v>
                </c:pt>
                <c:pt idx="146">
                  <c:v>7.7846082548213807E-4</c:v>
                </c:pt>
                <c:pt idx="147">
                  <c:v>7.586565443232588E-4</c:v>
                </c:pt>
                <c:pt idx="148">
                  <c:v>7.3460819025744813E-4</c:v>
                </c:pt>
                <c:pt idx="149">
                  <c:v>7.159195335322187E-4</c:v>
                </c:pt>
                <c:pt idx="150">
                  <c:v>6.9706449066888221E-4</c:v>
                </c:pt>
                <c:pt idx="151">
                  <c:v>6.7870602964851341E-4</c:v>
                </c:pt>
                <c:pt idx="152">
                  <c:v>6.5840278883082986E-4</c:v>
                </c:pt>
                <c:pt idx="153">
                  <c:v>6.4165282079265643E-4</c:v>
                </c:pt>
                <c:pt idx="154">
                  <c:v>6.2360481354953486E-4</c:v>
                </c:pt>
                <c:pt idx="155">
                  <c:v>6.0494990531022037E-4</c:v>
                </c:pt>
                <c:pt idx="156">
                  <c:v>5.8793425460478574E-4</c:v>
                </c:pt>
                <c:pt idx="157">
                  <c:v>5.7139720942749181E-4</c:v>
                </c:pt>
                <c:pt idx="158">
                  <c:v>5.5634842479300873E-4</c:v>
                </c:pt>
                <c:pt idx="159">
                  <c:v>5.4269398387439766E-4</c:v>
                </c:pt>
                <c:pt idx="160">
                  <c:v>5.2500793374752968E-4</c:v>
                </c:pt>
                <c:pt idx="161">
                  <c:v>5.121226814601258E-4</c:v>
                </c:pt>
                <c:pt idx="162">
                  <c:v>4.981762969544206E-4</c:v>
                </c:pt>
                <c:pt idx="163">
                  <c:v>4.8460970746233735E-4</c:v>
                </c:pt>
                <c:pt idx="164">
                  <c:v>4.7097891020415249E-4</c:v>
                </c:pt>
                <c:pt idx="165">
                  <c:v>4.5773151144383657E-4</c:v>
                </c:pt>
                <c:pt idx="166">
                  <c:v>4.4444749632740013E-4</c:v>
                </c:pt>
                <c:pt idx="167">
                  <c:v>4.3314061627704393E-4</c:v>
                </c:pt>
                <c:pt idx="168">
                  <c:v>4.2095750926568373E-4</c:v>
                </c:pt>
                <c:pt idx="169">
                  <c:v>4.0874072764445851E-4</c:v>
                </c:pt>
                <c:pt idx="170">
                  <c:v>3.9797579725947004E-4</c:v>
                </c:pt>
                <c:pt idx="171">
                  <c:v>3.882082904803536E-4</c:v>
                </c:pt>
                <c:pt idx="172">
                  <c:v>3.7590262925511167E-4</c:v>
                </c:pt>
                <c:pt idx="173">
                  <c:v>3.6633955155814516E-4</c:v>
                </c:pt>
                <c:pt idx="174">
                  <c:v>3.5701976147855868E-4</c:v>
                </c:pt>
                <c:pt idx="175">
                  <c:v>3.4538471560479868E-4</c:v>
                </c:pt>
                <c:pt idx="176">
                  <c:v>3.3597902392075793E-4</c:v>
                </c:pt>
                <c:pt idx="177">
                  <c:v>3.2743161493702214E-4</c:v>
                </c:pt>
                <c:pt idx="178">
                  <c:v>3.1792908689672511E-4</c:v>
                </c:pt>
                <c:pt idx="179">
                  <c:v>3.0927108081355833E-4</c:v>
                </c:pt>
                <c:pt idx="180">
                  <c:v>3.0112586447009654E-4</c:v>
                </c:pt>
                <c:pt idx="181">
                  <c:v>2.9211779517986829E-4</c:v>
                </c:pt>
                <c:pt idx="182">
                  <c:v>2.8442434180797214E-4</c:v>
                </c:pt>
                <c:pt idx="183">
                  <c:v>2.769335095216866E-4</c:v>
                </c:pt>
                <c:pt idx="184">
                  <c:v>2.6889650784109494E-4</c:v>
                </c:pt>
                <c:pt idx="185">
                  <c:v>2.613331558789374E-4</c:v>
                </c:pt>
                <c:pt idx="186">
                  <c:v>2.5468476057663268E-4</c:v>
                </c:pt>
                <c:pt idx="187">
                  <c:v>2.4615809369167173E-4</c:v>
                </c:pt>
                <c:pt idx="188">
                  <c:v>2.4011664377078556E-4</c:v>
                </c:pt>
                <c:pt idx="189">
                  <c:v>2.3336279373609612E-4</c:v>
                </c:pt>
                <c:pt idx="190">
                  <c:v>2.2721676017713882E-4</c:v>
                </c:pt>
                <c:pt idx="191">
                  <c:v>2.2123259358893145E-4</c:v>
                </c:pt>
                <c:pt idx="192">
                  <c:v>2.1461450206161303E-4</c:v>
                </c:pt>
                <c:pt idx="193">
                  <c:v>2.0896223885893112E-4</c:v>
                </c:pt>
                <c:pt idx="194">
                  <c:v>2.032716732272925E-4</c:v>
                </c:pt>
                <c:pt idx="195">
                  <c:v>1.9810037977686622E-4</c:v>
                </c:pt>
                <c:pt idx="196">
                  <c:v>1.919974956904415E-4</c:v>
                </c:pt>
                <c:pt idx="197">
                  <c:v>1.869408924810899E-4</c:v>
                </c:pt>
                <c:pt idx="198">
                  <c:v>1.8218505908061723E-4</c:v>
                </c:pt>
                <c:pt idx="199">
                  <c:v>1.7689779128648664E-4</c:v>
                </c:pt>
                <c:pt idx="200">
                  <c:v>1.7176396747326154E-4</c:v>
                </c:pt>
                <c:pt idx="201">
                  <c:v>1.6754837012222663E-4</c:v>
                </c:pt>
                <c:pt idx="202">
                  <c:v>1.625362223607522E-4</c:v>
                </c:pt>
                <c:pt idx="203">
                  <c:v>1.5752896429274487E-4</c:v>
                </c:pt>
                <c:pt idx="204">
                  <c:v>1.5352137932841674E-4</c:v>
                </c:pt>
                <c:pt idx="205">
                  <c:v>1.4961574854958353E-4</c:v>
                </c:pt>
                <c:pt idx="206">
                  <c:v>1.4527368815894028E-4</c:v>
                </c:pt>
                <c:pt idx="207">
                  <c:v>1.4170824085362444E-4</c:v>
                </c:pt>
                <c:pt idx="208">
                  <c:v>1.3709005984259719E-4</c:v>
                </c:pt>
                <c:pt idx="209">
                  <c:v>1.3360244684996014E-4</c:v>
                </c:pt>
                <c:pt idx="210">
                  <c:v>1.2972511509722699E-4</c:v>
                </c:pt>
                <c:pt idx="211">
                  <c:v>1.2654127590434322E-4</c:v>
                </c:pt>
                <c:pt idx="212">
                  <c:v>1.2309523972298759E-4</c:v>
                </c:pt>
                <c:pt idx="213">
                  <c:v>1.194128909793045E-4</c:v>
                </c:pt>
                <c:pt idx="214">
                  <c:v>1.1626793533500048E-4</c:v>
                </c:pt>
                <c:pt idx="215">
                  <c:v>1.1268606571356565E-4</c:v>
                </c:pt>
                <c:pt idx="216">
                  <c:v>1.0981929778507392E-4</c:v>
                </c:pt>
                <c:pt idx="217">
                  <c:v>1.0663218661754331E-4</c:v>
                </c:pt>
                <c:pt idx="218">
                  <c:v>1.0363290349424008E-4</c:v>
                </c:pt>
                <c:pt idx="219">
                  <c:v>1.0099645077763766E-4</c:v>
                </c:pt>
                <c:pt idx="220">
                  <c:v>9.8065391094626997E-5</c:v>
                </c:pt>
                <c:pt idx="221">
                  <c:v>9.5307069411276586E-5</c:v>
                </c:pt>
                <c:pt idx="222">
                  <c:v>9.2882428456632867E-5</c:v>
                </c:pt>
                <c:pt idx="223">
                  <c:v>9.0353007073876377E-5</c:v>
                </c:pt>
                <c:pt idx="224">
                  <c:v>8.7650130156497629E-5</c:v>
                </c:pt>
                <c:pt idx="225">
                  <c:v>8.5420284075088707E-5</c:v>
                </c:pt>
                <c:pt idx="226">
                  <c:v>8.2712580238338297E-5</c:v>
                </c:pt>
                <c:pt idx="227">
                  <c:v>8.0386092769001424E-5</c:v>
                </c:pt>
                <c:pt idx="228">
                  <c:v>7.8268978828419919E-5</c:v>
                </c:pt>
                <c:pt idx="229">
                  <c:v>7.5997502489320753E-5</c:v>
                </c:pt>
                <c:pt idx="230">
                  <c:v>7.3859892506258581E-5</c:v>
                </c:pt>
                <c:pt idx="231">
                  <c:v>7.2047151616667907E-5</c:v>
                </c:pt>
                <c:pt idx="232">
                  <c:v>6.9827592948638886E-5</c:v>
                </c:pt>
                <c:pt idx="233">
                  <c:v>6.8051157657182586E-5</c:v>
                </c:pt>
                <c:pt idx="234">
                  <c:v>6.6871528313361026E-5</c:v>
                </c:pt>
                <c:pt idx="235">
                  <c:v>6.4217666625042275E-5</c:v>
                </c:pt>
                <c:pt idx="236">
                  <c:v>6.2468858569405023E-5</c:v>
                </c:pt>
                <c:pt idx="237">
                  <c:v>6.0711773779319687E-5</c:v>
                </c:pt>
                <c:pt idx="238">
                  <c:v>5.9058439975131017E-5</c:v>
                </c:pt>
                <c:pt idx="239">
                  <c:v>5.7291728502488319E-5</c:v>
                </c:pt>
                <c:pt idx="240">
                  <c:v>5.5834209431263728E-5</c:v>
                </c:pt>
                <c:pt idx="241">
                  <c:v>5.4263739882038366E-5</c:v>
                </c:pt>
                <c:pt idx="242">
                  <c:v>5.2688929490257427E-5</c:v>
                </c:pt>
                <c:pt idx="243">
                  <c:v>5.1159822320839151E-5</c:v>
                </c:pt>
                <c:pt idx="244">
                  <c:v>4.985830081569122E-5</c:v>
                </c:pt>
                <c:pt idx="245">
                  <c:v>4.8589890415146819E-5</c:v>
                </c:pt>
                <c:pt idx="246">
                  <c:v>4.722318451791144E-5</c:v>
                </c:pt>
                <c:pt idx="247">
                  <c:v>4.5894920465133406E-5</c:v>
                </c:pt>
                <c:pt idx="248">
                  <c:v>4.4562985035773521E-5</c:v>
                </c:pt>
                <c:pt idx="249">
                  <c:v>4.3429289085973137E-5</c:v>
                </c:pt>
                <c:pt idx="250">
                  <c:v>4.2207737339315219E-5</c:v>
                </c:pt>
                <c:pt idx="251">
                  <c:v>4.0982809173287404E-5</c:v>
                </c:pt>
                <c:pt idx="252">
                  <c:v>3.9903452363717266E-5</c:v>
                </c:pt>
                <c:pt idx="253">
                  <c:v>3.8781073136277335E-5</c:v>
                </c:pt>
                <c:pt idx="254">
                  <c:v>3.7690263486294178E-5</c:v>
                </c:pt>
                <c:pt idx="255">
                  <c:v>3.6495534714843843E-5</c:v>
                </c:pt>
                <c:pt idx="256">
                  <c:v>3.5567077165180001E-5</c:v>
                </c:pt>
                <c:pt idx="257">
                  <c:v>3.4662239859150473E-5</c:v>
                </c:pt>
                <c:pt idx="258">
                  <c:v>3.3749346736847999E-5</c:v>
                </c:pt>
                <c:pt idx="259">
                  <c:v>3.280006632442063E-5</c:v>
                </c:pt>
                <c:pt idx="260">
                  <c:v>3.1877486674779706E-5</c:v>
                </c:pt>
                <c:pt idx="261">
                  <c:v>3.1037935091848409E-5</c:v>
                </c:pt>
                <c:pt idx="262">
                  <c:v>3.0164919561959223E-5</c:v>
                </c:pt>
                <c:pt idx="263">
                  <c:v>2.9316459664175425E-5</c:v>
                </c:pt>
                <c:pt idx="264">
                  <c:v>2.8518098971270995E-5</c:v>
                </c:pt>
                <c:pt idx="265">
                  <c:v>2.7639541077626911E-5</c:v>
                </c:pt>
                <c:pt idx="266">
                  <c:v>2.6961184738607189E-5</c:v>
                </c:pt>
                <c:pt idx="267">
                  <c:v>2.6106552795497634E-5</c:v>
                </c:pt>
                <c:pt idx="268">
                  <c:v>2.544239411887965E-5</c:v>
                </c:pt>
                <c:pt idx="269">
                  <c:v>2.4795131841843116E-5</c:v>
                </c:pt>
                <c:pt idx="270">
                  <c:v>2.4097709957960622E-5</c:v>
                </c:pt>
                <c:pt idx="271">
                  <c:v>2.333384617061111E-5</c:v>
                </c:pt>
                <c:pt idx="272">
                  <c:v>2.2782121999382154E-5</c:v>
                </c:pt>
                <c:pt idx="273">
                  <c:v>2.216170770264884E-5</c:v>
                </c:pt>
                <c:pt idx="274">
                  <c:v>2.1518543636448964E-5</c:v>
                </c:pt>
                <c:pt idx="275">
                  <c:v>2.0932539746324301E-5</c:v>
                </c:pt>
                <c:pt idx="276">
                  <c:v>2.0362494211237197E-5</c:v>
                </c:pt>
                <c:pt idx="277">
                  <c:v>1.9789750772568222E-5</c:v>
                </c:pt>
                <c:pt idx="278">
                  <c:v>1.9250826246203933E-5</c:v>
                </c:pt>
                <c:pt idx="279">
                  <c:v>1.8657765489425886E-5</c:v>
                </c:pt>
                <c:pt idx="280">
                  <c:v>1.8183106236893592E-5</c:v>
                </c:pt>
                <c:pt idx="281">
                  <c:v>1.772052246071682E-5</c:v>
                </c:pt>
                <c:pt idx="282">
                  <c:v>1.7222090742879403E-5</c:v>
                </c:pt>
                <c:pt idx="283">
                  <c:v>1.6737678599120407E-5</c:v>
                </c:pt>
                <c:pt idx="284">
                  <c:v>1.6281869649572019E-5</c:v>
                </c:pt>
                <c:pt idx="285">
                  <c:v>1.5838473520431084E-5</c:v>
                </c:pt>
                <c:pt idx="286">
                  <c:v>1.5392978892255677E-5</c:v>
                </c:pt>
                <c:pt idx="287">
                  <c:v>1.4960014856973405E-5</c:v>
                </c:pt>
                <c:pt idx="288">
                  <c:v>1.4525854091254453E-5</c:v>
                </c:pt>
                <c:pt idx="289">
                  <c:v>1.4143289307519788E-5</c:v>
                </c:pt>
                <c:pt idx="290">
                  <c:v>1.3758132082505428E-5</c:v>
                </c:pt>
                <c:pt idx="291">
                  <c:v>1.3334284912500884E-5</c:v>
                </c:pt>
                <c:pt idx="292">
                  <c:v>1.2995056631750565E-5</c:v>
                </c:pt>
                <c:pt idx="293">
                  <c:v>1.2664458422070133E-5</c:v>
                </c:pt>
                <c:pt idx="294">
                  <c:v>1.228560581440729E-5</c:v>
                </c:pt>
                <c:pt idx="295">
                  <c:v>1.1962042043085381E-5</c:v>
                </c:pt>
                <c:pt idx="296">
                  <c:v>1.1636285649459871E-5</c:v>
                </c:pt>
                <c:pt idx="297">
                  <c:v>1.1298584200898866E-5</c:v>
                </c:pt>
                <c:pt idx="298">
                  <c:v>1.1001015438733801E-5</c:v>
                </c:pt>
                <c:pt idx="299">
                  <c:v>1.0691585790977135E-5</c:v>
                </c:pt>
                <c:pt idx="300">
                  <c:v>1.0390859585865725E-5</c:v>
                </c:pt>
                <c:pt idx="301">
                  <c:v>1.010789042949854E-5</c:v>
                </c:pt>
                <c:pt idx="302">
                  <c:v>9.832627232661782E-6</c:v>
                </c:pt>
                <c:pt idx="303">
                  <c:v>9.5297132032512936E-6</c:v>
                </c:pt>
                <c:pt idx="304">
                  <c:v>9.2872743887820061E-6</c:v>
                </c:pt>
                <c:pt idx="305">
                  <c:v>9.0510032917988169E-6</c:v>
                </c:pt>
                <c:pt idx="306">
                  <c:v>8.7883303895817357E-6</c:v>
                </c:pt>
                <c:pt idx="307">
                  <c:v>8.5490021207637381E-6</c:v>
                </c:pt>
                <c:pt idx="308">
                  <c:v>8.3161913607006886E-6</c:v>
                </c:pt>
                <c:pt idx="309">
                  <c:v>8.0822787571097073E-6</c:v>
                </c:pt>
                <c:pt idx="310">
                  <c:v>7.8621780443125935E-6</c:v>
                </c:pt>
                <c:pt idx="311">
                  <c:v>7.6269838848208151E-6</c:v>
                </c:pt>
                <c:pt idx="312">
                  <c:v>7.432951085346695E-6</c:v>
                </c:pt>
                <c:pt idx="313">
                  <c:v>7.223881709074987E-6</c:v>
                </c:pt>
                <c:pt idx="314">
                  <c:v>7.0142344564311747E-6</c:v>
                </c:pt>
                <c:pt idx="315">
                  <c:v>6.8106714632355575E-6</c:v>
                </c:pt>
                <c:pt idx="316">
                  <c:v>6.6374059010858691E-6</c:v>
                </c:pt>
                <c:pt idx="317">
                  <c:v>6.4507131197304471E-6</c:v>
                </c:pt>
                <c:pt idx="318">
                  <c:v>6.2808218586671938E-6</c:v>
                </c:pt>
                <c:pt idx="319">
                  <c:v>6.1041588491319966E-6</c:v>
                </c:pt>
                <c:pt idx="320">
                  <c:v>5.9215551861477421E-6</c:v>
                </c:pt>
                <c:pt idx="321">
                  <c:v>5.7762226538131107E-6</c:v>
                </c:pt>
                <c:pt idx="322">
                  <c:v>5.61375269355467E-6</c:v>
                </c:pt>
                <c:pt idx="323">
                  <c:v>5.455852586220605E-6</c:v>
                </c:pt>
                <c:pt idx="324">
                  <c:v>5.3072760424968705E-6</c:v>
                </c:pt>
                <c:pt idx="325">
                  <c:v>5.1437746371058232E-6</c:v>
                </c:pt>
                <c:pt idx="326">
                  <c:v>5.0175311469635778E-6</c:v>
                </c:pt>
                <c:pt idx="327">
                  <c:v>4.8584824094798088E-6</c:v>
                </c:pt>
                <c:pt idx="328">
                  <c:v>4.734881133098024E-6</c:v>
                </c:pt>
                <c:pt idx="329">
                  <c:v>4.6144243109378727E-6</c:v>
                </c:pt>
                <c:pt idx="330">
                  <c:v>4.4887619686074592E-6</c:v>
                </c:pt>
                <c:pt idx="331">
                  <c:v>4.3705422590489966E-6</c:v>
                </c:pt>
                <c:pt idx="332">
                  <c:v>4.2437029482637379E-6</c:v>
                </c:pt>
                <c:pt idx="333">
                  <c:v>4.1281362780359362E-6</c:v>
                </c:pt>
                <c:pt idx="334">
                  <c:v>4.0046446022295734E-6</c:v>
                </c:pt>
                <c:pt idx="335">
                  <c:v>3.8991750039146219E-6</c:v>
                </c:pt>
                <c:pt idx="336">
                  <c:v>3.7929906933416469E-6</c:v>
                </c:pt>
                <c:pt idx="337">
                  <c:v>3.6829127449218001E-6</c:v>
                </c:pt>
                <c:pt idx="338">
                  <c:v>3.5859165401600478E-6</c:v>
                </c:pt>
                <c:pt idx="339">
                  <c:v>4.8629559208866013E-6</c:v>
                </c:pt>
                <c:pt idx="340">
                  <c:v>3.3870287213891085E-6</c:v>
                </c:pt>
                <c:pt idx="341">
                  <c:v>3.3008616762458322E-6</c:v>
                </c:pt>
                <c:pt idx="342">
                  <c:v>3.2080171137177246E-6</c:v>
                </c:pt>
                <c:pt idx="343">
                  <c:v>3.1235281490333369E-6</c:v>
                </c:pt>
                <c:pt idx="344">
                  <c:v>3.0328789494239607E-6</c:v>
                </c:pt>
                <c:pt idx="345">
                  <c:v>2.9502860522155637E-6</c:v>
                </c:pt>
                <c:pt idx="346">
                  <c:v>2.8646645830013902E-6</c:v>
                </c:pt>
                <c:pt idx="347">
                  <c:v>2.7866525847034391E-6</c:v>
                </c:pt>
                <c:pt idx="348">
                  <c:v>2.7107650486949031E-6</c:v>
                </c:pt>
                <c:pt idx="349">
                  <c:v>2.634518353211194E-6</c:v>
                </c:pt>
                <c:pt idx="350">
                  <c:v>2.5627738137261118E-6</c:v>
                </c:pt>
                <c:pt idx="351">
                  <c:v>2.483822367280067E-6</c:v>
                </c:pt>
                <c:pt idx="352">
                  <c:v>2.4206331676438936E-6</c:v>
                </c:pt>
                <c:pt idx="353">
                  <c:v>2.3590515205458046E-6</c:v>
                </c:pt>
                <c:pt idx="354">
                  <c:v>2.3395920695253565E-6</c:v>
                </c:pt>
                <c:pt idx="356">
                  <c:v>9.5326947277656962E-3</c:v>
                </c:pt>
                <c:pt idx="357">
                  <c:v>9.2730955519004926E-3</c:v>
                </c:pt>
                <c:pt idx="358">
                  <c:v>9.0205659124082092E-3</c:v>
                </c:pt>
                <c:pt idx="359">
                  <c:v>8.7668411041496273E-3</c:v>
                </c:pt>
                <c:pt idx="360">
                  <c:v>8.5202529078232635E-3</c:v>
                </c:pt>
                <c:pt idx="361">
                  <c:v>8.2729831315599498E-3</c:v>
                </c:pt>
                <c:pt idx="362">
                  <c:v>8.0550990758147326E-3</c:v>
                </c:pt>
                <c:pt idx="363">
                  <c:v>7.8357385338786358E-3</c:v>
                </c:pt>
                <c:pt idx="364">
                  <c:v>7.5943427119339393E-3</c:v>
                </c:pt>
                <c:pt idx="365">
                  <c:v>7.4011403138673736E-3</c:v>
                </c:pt>
                <c:pt idx="366">
                  <c:v>7.2062178242308234E-3</c:v>
                </c:pt>
                <c:pt idx="367">
                  <c:v>6.997083202479615E-3</c:v>
                </c:pt>
                <c:pt idx="368">
                  <c:v>6.8065350852160597E-3</c:v>
                </c:pt>
                <c:pt idx="369">
                  <c:v>6.6211760708889712E-3</c:v>
                </c:pt>
                <c:pt idx="370">
                  <c:v>6.4349397919963407E-3</c:v>
                </c:pt>
                <c:pt idx="371">
                  <c:v>6.2597002490915607E-3</c:v>
                </c:pt>
                <c:pt idx="372">
                  <c:v>6.0724436224344524E-3</c:v>
                </c:pt>
                <c:pt idx="373">
                  <c:v>5.917958802025342E-3</c:v>
                </c:pt>
                <c:pt idx="374">
                  <c:v>5.751502176475869E-3</c:v>
                </c:pt>
                <c:pt idx="375">
                  <c:v>5.5845854579534273E-3</c:v>
                </c:pt>
                <c:pt idx="376">
                  <c:v>5.4225128984119672E-3</c:v>
                </c:pt>
                <c:pt idx="377">
                  <c:v>5.2845625141247554E-3</c:v>
                </c:pt>
                <c:pt idx="378">
                  <c:v>5.1501216297468134E-3</c:v>
                </c:pt>
                <c:pt idx="379">
                  <c:v>5.0052622455679955E-3</c:v>
                </c:pt>
                <c:pt idx="380">
                  <c:v>4.8644773750984192E-3</c:v>
                </c:pt>
                <c:pt idx="381">
                  <c:v>4.7233033694448921E-3</c:v>
                </c:pt>
                <c:pt idx="382">
                  <c:v>4.6031410891281726E-3</c:v>
                </c:pt>
                <c:pt idx="383">
                  <c:v>4.473666829800417E-3</c:v>
                </c:pt>
                <c:pt idx="384">
                  <c:v>4.3438346982840352E-3</c:v>
                </c:pt>
                <c:pt idx="385">
                  <c:v>4.2294319119495155E-3</c:v>
                </c:pt>
                <c:pt idx="386">
                  <c:v>4.110469109468798E-3</c:v>
                </c:pt>
                <c:pt idx="387">
                  <c:v>3.9948524179241798E-3</c:v>
                </c:pt>
                <c:pt idx="388">
                  <c:v>3.8682211694287252E-3</c:v>
                </c:pt>
                <c:pt idx="389">
                  <c:v>3.76981244144084E-3</c:v>
                </c:pt>
                <c:pt idx="390">
                  <c:v>3.6739072615491002E-3</c:v>
                </c:pt>
                <c:pt idx="391">
                  <c:v>3.5771482325690452E-3</c:v>
                </c:pt>
                <c:pt idx="392">
                  <c:v>3.4829375285799742E-3</c:v>
                </c:pt>
                <c:pt idx="393">
                  <c:v>3.3880884079660716E-3</c:v>
                </c:pt>
                <c:pt idx="394">
                  <c:v>3.2927903867530314E-3</c:v>
                </c:pt>
                <c:pt idx="395">
                  <c:v>3.2001728483826938E-3</c:v>
                </c:pt>
                <c:pt idx="396">
                  <c:v>3.1187594737184898E-3</c:v>
                </c:pt>
                <c:pt idx="397">
                  <c:v>3.0366212713044999E-3</c:v>
                </c:pt>
                <c:pt idx="398">
                  <c:v>2.9512090968026915E-3</c:v>
                </c:pt>
                <c:pt idx="399">
                  <c:v>2.8655608395305862E-3</c:v>
                </c:pt>
                <c:pt idx="400">
                  <c:v>2.7952314749842351E-3</c:v>
                </c:pt>
                <c:pt idx="401">
                  <c:v>2.7041366675020664E-3</c:v>
                </c:pt>
                <c:pt idx="402">
                  <c:v>2.6353426047795421E-3</c:v>
                </c:pt>
                <c:pt idx="403">
                  <c:v>2.5588612393422933E-3</c:v>
                </c:pt>
                <c:pt idx="404">
                  <c:v>2.4891770327399522E-3</c:v>
                </c:pt>
                <c:pt idx="405">
                  <c:v>2.4236200288470936E-3</c:v>
                </c:pt>
                <c:pt idx="406">
                  <c:v>2.3532831516717644E-3</c:v>
                </c:pt>
                <c:pt idx="407">
                  <c:v>2.2870914822982554E-3</c:v>
                </c:pt>
                <c:pt idx="408">
                  <c:v>2.2227616105972192E-3</c:v>
                </c:pt>
                <c:pt idx="409">
                  <c:v>2.1523031684793619E-3</c:v>
                </c:pt>
                <c:pt idx="410">
                  <c:v>2.0975479185137485E-3</c:v>
                </c:pt>
                <c:pt idx="411">
                  <c:v>2.0441856588306862E-3</c:v>
                </c:pt>
                <c:pt idx="412">
                  <c:v>1.9976890000548897E-3</c:v>
                </c:pt>
                <c:pt idx="413">
                  <c:v>1.9343650456961365E-3</c:v>
                </c:pt>
                <c:pt idx="414">
                  <c:v>1.87995644150355E-3</c:v>
                </c:pt>
                <c:pt idx="415">
                  <c:v>1.8270782083320755E-3</c:v>
                </c:pt>
                <c:pt idx="416">
                  <c:v>1.780596780683279E-3</c:v>
                </c:pt>
                <c:pt idx="417">
                  <c:v>1.727330884023827E-3</c:v>
                </c:pt>
                <c:pt idx="418">
                  <c:v>1.680291333640134E-3</c:v>
                </c:pt>
                <c:pt idx="419">
                  <c:v>1.6360378056460526E-3</c:v>
                </c:pt>
                <c:pt idx="420">
                  <c:v>1.5870963374642112E-3</c:v>
                </c:pt>
                <c:pt idx="421">
                  <c:v>1.5438757253507926E-3</c:v>
                </c:pt>
                <c:pt idx="422">
                  <c:v>1.500450559325357E-3</c:v>
                </c:pt>
                <c:pt idx="423">
                  <c:v>1.4582468290757246E-3</c:v>
                </c:pt>
                <c:pt idx="424">
                  <c:v>1.4237668716209437E-3</c:v>
                </c:pt>
                <c:pt idx="425">
                  <c:v>1.3786354480642476E-3</c:v>
                </c:pt>
                <c:pt idx="426">
                  <c:v>1.3423265763982991E-3</c:v>
                </c:pt>
                <c:pt idx="427">
                  <c:v>1.3057716585155327E-3</c:v>
                </c:pt>
                <c:pt idx="428">
                  <c:v>1.2737241480529475E-3</c:v>
                </c:pt>
                <c:pt idx="429">
                  <c:v>1.2356211594488668E-3</c:v>
                </c:pt>
                <c:pt idx="430">
                  <c:v>1.2008663841048758E-3</c:v>
                </c:pt>
                <c:pt idx="431">
                  <c:v>1.1670891692372282E-3</c:v>
                </c:pt>
                <c:pt idx="432">
                  <c:v>1.1342620186392757E-3</c:v>
                </c:pt>
                <c:pt idx="433">
                  <c:v>1.1043891656467323E-3</c:v>
                </c:pt>
                <c:pt idx="434">
                  <c:v>1.0723382318479999E-3</c:v>
                </c:pt>
                <c:pt idx="435">
                  <c:v>1.043135773447055E-3</c:v>
                </c:pt>
                <c:pt idx="436">
                  <c:v>1.0165980807745486E-3</c:v>
                </c:pt>
                <c:pt idx="437">
                  <c:v>9.8618692373878447E-4</c:v>
                </c:pt>
                <c:pt idx="438">
                  <c:v>9.602138976549531E-4</c:v>
                </c:pt>
                <c:pt idx="439">
                  <c:v>9.5844807779913539E-4</c:v>
                </c:pt>
              </c:numCache>
            </c:numRef>
          </c:val>
          <c:smooth val="0"/>
        </c:ser>
        <c:dLbls>
          <c:showLegendKey val="0"/>
          <c:showVal val="0"/>
          <c:showCatName val="0"/>
          <c:showSerName val="0"/>
          <c:showPercent val="0"/>
          <c:showBubbleSize val="0"/>
        </c:dLbls>
        <c:marker val="1"/>
        <c:smooth val="0"/>
        <c:axId val="231985152"/>
        <c:axId val="231986688"/>
      </c:lineChart>
      <c:dateAx>
        <c:axId val="231985152"/>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a:pPr>
            <a:endParaRPr lang="ja-JP"/>
          </a:p>
        </c:txPr>
        <c:crossAx val="231986688"/>
        <c:crossesAt val="1.0000000000000003E-5"/>
        <c:auto val="0"/>
        <c:lblOffset val="100"/>
        <c:baseTimeUnit val="days"/>
        <c:majorUnit val="12"/>
        <c:majorTimeUnit val="months"/>
        <c:minorUnit val="6"/>
        <c:minorTimeUnit val="months"/>
      </c:dateAx>
      <c:valAx>
        <c:axId val="231986688"/>
        <c:scaling>
          <c:logBase val="10"/>
          <c:orientation val="minMax"/>
          <c:min val="1.0000000000000003E-5"/>
        </c:scaling>
        <c:delete val="0"/>
        <c:axPos val="l"/>
        <c:minorGridlines>
          <c:spPr>
            <a:ln>
              <a:solidFill>
                <a:schemeClr val="bg1">
                  <a:lumMod val="85000"/>
                </a:schemeClr>
              </a:solidFill>
            </a:ln>
          </c:spPr>
        </c:minorGridlines>
        <c:numFmt formatCode="General" sourceLinked="0"/>
        <c:majorTickMark val="in"/>
        <c:minorTickMark val="none"/>
        <c:tickLblPos val="nextTo"/>
        <c:spPr>
          <a:ln w="3175">
            <a:solidFill>
              <a:srgbClr val="000000"/>
            </a:solidFill>
            <a:prstDash val="solid"/>
          </a:ln>
        </c:spPr>
        <c:txPr>
          <a:bodyPr rot="0" vert="horz"/>
          <a:lstStyle/>
          <a:p>
            <a:pPr>
              <a:defRPr/>
            </a:pPr>
            <a:endParaRPr lang="ja-JP"/>
          </a:p>
        </c:txPr>
        <c:crossAx val="231985152"/>
        <c:crosses val="autoZero"/>
        <c:crossBetween val="midCat"/>
        <c:majorUnit val="10"/>
        <c:minorUnit val="10"/>
      </c:valAx>
      <c:spPr>
        <a:solidFill>
          <a:srgbClr val="FFFFFF"/>
        </a:solidFill>
        <a:ln w="12700">
          <a:solidFill>
            <a:srgbClr val="808080"/>
          </a:solidFill>
          <a:prstDash val="solid"/>
        </a:ln>
      </c:spPr>
    </c:plotArea>
    <c:legend>
      <c:legendPos val="r"/>
      <c:layout>
        <c:manualLayout>
          <c:xMode val="edge"/>
          <c:yMode val="edge"/>
          <c:x val="0.39516000625460718"/>
          <c:y val="5.5096180555555534E-2"/>
          <c:w val="0.23228304410707917"/>
          <c:h val="0.26433680555555555"/>
        </c:manualLayout>
      </c:layout>
      <c:overlay val="0"/>
      <c:spPr>
        <a:solidFill>
          <a:srgbClr val="FFFFFF"/>
        </a:solidFill>
        <a:ln w="3175">
          <a:noFill/>
          <a:prstDash val="solid"/>
        </a:ln>
      </c:spPr>
    </c:legend>
    <c:plotVisOnly val="1"/>
    <c:dispBlanksAs val="gap"/>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5"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浮遊じん(県女川宿舎←旧原子力セ)</a:t>
            </a:r>
          </a:p>
        </c:rich>
      </c:tx>
      <c:layout>
        <c:manualLayout>
          <c:xMode val="edge"/>
          <c:yMode val="edge"/>
          <c:x val="0.17162062527795274"/>
          <c:y val="4.5436021053203943E-5"/>
        </c:manualLayout>
      </c:layout>
      <c:overlay val="0"/>
      <c:spPr>
        <a:solidFill>
          <a:srgbClr val="FFFFFF"/>
        </a:solidFill>
        <a:ln w="25400">
          <a:noFill/>
        </a:ln>
      </c:spPr>
    </c:title>
    <c:autoTitleDeleted val="0"/>
    <c:plotArea>
      <c:layout>
        <c:manualLayout>
          <c:layoutTarget val="inner"/>
          <c:xMode val="edge"/>
          <c:yMode val="edge"/>
          <c:x val="5.318041725140505E-2"/>
          <c:y val="2.7610121550340191E-2"/>
          <c:w val="0.93867715945287611"/>
          <c:h val="0.8786272078524543"/>
        </c:manualLayout>
      </c:layout>
      <c:lineChart>
        <c:grouping val="standard"/>
        <c:varyColors val="0"/>
        <c:ser>
          <c:idx val="0"/>
          <c:order val="0"/>
          <c:tx>
            <c:strRef>
              <c:f>浮遊塵!$V$233</c:f>
              <c:strCache>
                <c:ptCount val="1"/>
                <c:pt idx="0">
                  <c:v>Cs-137</c:v>
                </c:pt>
              </c:strCache>
            </c:strRef>
          </c:tx>
          <c:spPr>
            <a:ln w="0">
              <a:solidFill>
                <a:srgbClr val="FF0000"/>
              </a:solidFill>
              <a:prstDash val="solid"/>
            </a:ln>
          </c:spPr>
          <c:marker>
            <c:symbol val="triangle"/>
            <c:size val="4"/>
            <c:spPr>
              <a:solidFill>
                <a:srgbClr val="FF0000"/>
              </a:solidFill>
              <a:ln w="0">
                <a:solidFill>
                  <a:srgbClr val="FF0000"/>
                </a:solidFill>
                <a:prstDash val="solid"/>
              </a:ln>
            </c:spPr>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浮遊塵!$V$235:$V$722</c:f>
              <c:numCache>
                <c:formatCode>.0000</c:formatCode>
                <c:ptCount val="488"/>
                <c:pt idx="0">
                  <c:v>1.1000000000000001E-3</c:v>
                </c:pt>
                <c:pt idx="1">
                  <c:v>1.0977807435965359E-3</c:v>
                </c:pt>
                <c:pt idx="2">
                  <c:v>1.0959117290084103E-3</c:v>
                </c:pt>
                <c:pt idx="3">
                  <c:v>7.407407407407407E-2</c:v>
                </c:pt>
                <c:pt idx="4">
                  <c:v>1.0917697479530238E-3</c:v>
                </c:pt>
                <c:pt idx="5">
                  <c:v>7.407407407407407E-2</c:v>
                </c:pt>
                <c:pt idx="6">
                  <c:v>7.407407407407407E-2</c:v>
                </c:pt>
                <c:pt idx="7">
                  <c:v>7.407407407407407E-2</c:v>
                </c:pt>
                <c:pt idx="8">
                  <c:v>1.0832591946483086E-3</c:v>
                </c:pt>
                <c:pt idx="9">
                  <c:v>1.0812101762564699E-3</c:v>
                </c:pt>
                <c:pt idx="10">
                  <c:v>1.0790288284317903E-3</c:v>
                </c:pt>
                <c:pt idx="11">
                  <c:v>1.0769878119089636E-3</c:v>
                </c:pt>
                <c:pt idx="12">
                  <c:v>1.0748149827289346E-3</c:v>
                </c:pt>
                <c:pt idx="13">
                  <c:v>1.0728496430260171E-3</c:v>
                </c:pt>
                <c:pt idx="14">
                  <c:v>1.0710230746102587E-3</c:v>
                </c:pt>
                <c:pt idx="15">
                  <c:v>1.0686599284058381E-3</c:v>
                </c:pt>
                <c:pt idx="16">
                  <c:v>1.0667058434517182E-3</c:v>
                </c:pt>
                <c:pt idx="17">
                  <c:v>1.0646881362374959E-3</c:v>
                </c:pt>
                <c:pt idx="18">
                  <c:v>1.0628083863638467E-3</c:v>
                </c:pt>
                <c:pt idx="19">
                  <c:v>1.0606641642573983E-3</c:v>
                </c:pt>
                <c:pt idx="20">
                  <c:v>1.0585910744910548E-3</c:v>
                </c:pt>
                <c:pt idx="21">
                  <c:v>1.0566554008157873E-3</c:v>
                </c:pt>
                <c:pt idx="22">
                  <c:v>1.0545235923935007E-3</c:v>
                </c:pt>
                <c:pt idx="23">
                  <c:v>1.0525289282853011E-3</c:v>
                </c:pt>
                <c:pt idx="24">
                  <c:v>1.0504054450453661E-3</c:v>
                </c:pt>
                <c:pt idx="25">
                  <c:v>1.0484185705407058E-3</c:v>
                </c:pt>
                <c:pt idx="26">
                  <c:v>1.0466335969799721E-3</c:v>
                </c:pt>
                <c:pt idx="27">
                  <c:v>1.0443242646502066E-3</c:v>
                </c:pt>
                <c:pt idx="28">
                  <c:v>1.0424146783744122E-3</c:v>
                </c:pt>
                <c:pt idx="29">
                  <c:v>1.0404429186529492E-3</c:v>
                </c:pt>
                <c:pt idx="30">
                  <c:v>1.0386059746894439E-3</c:v>
                </c:pt>
                <c:pt idx="31">
                  <c:v>1.0363143548120018E-3</c:v>
                </c:pt>
                <c:pt idx="32">
                  <c:v>1.0344846999945801E-3</c:v>
                </c:pt>
                <c:pt idx="33">
                  <c:v>1.0323976210902634E-3</c:v>
                </c:pt>
                <c:pt idx="34">
                  <c:v>1.0303797788597038E-3</c:v>
                </c:pt>
                <c:pt idx="35">
                  <c:v>1.0285606017756362E-3</c:v>
                </c:pt>
                <c:pt idx="36">
                  <c:v>1.0264206945587062E-3</c:v>
                </c:pt>
                <c:pt idx="37">
                  <c:v>1.0244791879540957E-3</c:v>
                </c:pt>
                <c:pt idx="38">
                  <c:v>1.0227349721271318E-3</c:v>
                </c:pt>
                <c:pt idx="39">
                  <c:v>1.0205427758146644E-3</c:v>
                </c:pt>
                <c:pt idx="40">
                  <c:v>1.0186766748874687E-3</c:v>
                </c:pt>
                <c:pt idx="41">
                  <c:v>1.0168139861961468E-3</c:v>
                </c:pt>
                <c:pt idx="42">
                  <c:v>1.014762558059785E-3</c:v>
                </c:pt>
                <c:pt idx="43">
                  <c:v>1.012779183920003E-3</c:v>
                </c:pt>
                <c:pt idx="44">
                  <c:v>1.0109910813966331E-3</c:v>
                </c:pt>
                <c:pt idx="45">
                  <c:v>1.0088877273428246E-3</c:v>
                </c:pt>
                <c:pt idx="46">
                  <c:v>1.0069793848899392E-3</c:v>
                </c:pt>
                <c:pt idx="47">
                  <c:v>1.0050112231210389E-3</c:v>
                </c:pt>
                <c:pt idx="48">
                  <c:v>1.0030469081645033E-3</c:v>
                </c:pt>
                <c:pt idx="49">
                  <c:v>1.0012127990906797E-3</c:v>
                </c:pt>
                <c:pt idx="50">
                  <c:v>9.9944511748652708E-4</c:v>
                </c:pt>
                <c:pt idx="51">
                  <c:v>9.9730284215540145E-4</c:v>
                </c:pt>
                <c:pt idx="52">
                  <c:v>9.9547923632275462E-4</c:v>
                </c:pt>
                <c:pt idx="53">
                  <c:v>9.93533551829046E-4</c:v>
                </c:pt>
                <c:pt idx="55">
                  <c:v>1.099583547958939E-3</c:v>
                </c:pt>
                <c:pt idx="56">
                  <c:v>4.4444444444444446</c:v>
                </c:pt>
                <c:pt idx="57">
                  <c:v>0.11111111111111112</c:v>
                </c:pt>
                <c:pt idx="58">
                  <c:v>1.0934246585081113E-3</c:v>
                </c:pt>
                <c:pt idx="59">
                  <c:v>1.0910809413480762E-3</c:v>
                </c:pt>
                <c:pt idx="60">
                  <c:v>1.0890858587268015E-3</c:v>
                </c:pt>
                <c:pt idx="61">
                  <c:v>1.0870258190189945E-3</c:v>
                </c:pt>
                <c:pt idx="62">
                  <c:v>1.0849012048601511E-3</c:v>
                </c:pt>
                <c:pt idx="63">
                  <c:v>1.0831908315145564E-3</c:v>
                </c:pt>
                <c:pt idx="64">
                  <c:v>1.0808690502014503E-3</c:v>
                </c:pt>
                <c:pt idx="65">
                  <c:v>1.0788926404079972E-3</c:v>
                </c:pt>
                <c:pt idx="66">
                  <c:v>1.076783922712817E-3</c:v>
                </c:pt>
                <c:pt idx="67">
                  <c:v>1.0746793265494295E-3</c:v>
                </c:pt>
                <c:pt idx="68">
                  <c:v>1.0724434699136626E-3</c:v>
                </c:pt>
                <c:pt idx="69">
                  <c:v>1.0705500276854151E-3</c:v>
                </c:pt>
                <c:pt idx="70">
                  <c:v>1.0685250490773887E-3</c:v>
                </c:pt>
                <c:pt idx="71">
                  <c:v>1.0663692935706367E-3</c:v>
                </c:pt>
                <c:pt idx="72">
                  <c:v>1.0643522229509613E-3</c:v>
                </c:pt>
                <c:pt idx="73">
                  <c:v>1.0623389676829745E-3</c:v>
                </c:pt>
                <c:pt idx="75">
                  <c:v>1.0585910744910548E-3</c:v>
                </c:pt>
                <c:pt idx="76">
                  <c:v>1.0563220218888117E-3</c:v>
                </c:pt>
                <c:pt idx="77">
                  <c:v>1.0541908860604509E-3</c:v>
                </c:pt>
                <c:pt idx="78">
                  <c:v>1.0523296695056417E-3</c:v>
                </c:pt>
                <c:pt idx="79">
                  <c:v>1.0502728696794696E-3</c:v>
                </c:pt>
                <c:pt idx="80">
                  <c:v>1.0480877903660164E-3</c:v>
                </c:pt>
                <c:pt idx="81">
                  <c:v>1.046105299777124E-3</c:v>
                </c:pt>
                <c:pt idx="82">
                  <c:v>1.0441924568114775E-3</c:v>
                </c:pt>
                <c:pt idx="84">
                  <c:v>1.04011465482774E-3</c:v>
                </c:pt>
                <c:pt idx="85">
                  <c:v>1.038016217456773E-3</c:v>
                </c:pt>
                <c:pt idx="86">
                  <c:v>1.0359873935648915E-3</c:v>
                </c:pt>
                <c:pt idx="87">
                  <c:v>1.0342888572454092E-3</c:v>
                </c:pt>
                <c:pt idx="88">
                  <c:v>1.0319416341638841E-3</c:v>
                </c:pt>
                <c:pt idx="89">
                  <c:v>1.0301847132308136E-3</c:v>
                </c:pt>
                <c:pt idx="90">
                  <c:v>1.0281711961738502E-3</c:v>
                </c:pt>
                <c:pt idx="91">
                  <c:v>1.0263559184316489E-3</c:v>
                </c:pt>
                <c:pt idx="92">
                  <c:v>1.0242852393914554E-3</c:v>
                </c:pt>
                <c:pt idx="93">
                  <c:v>1.0222832529765702E-3</c:v>
                </c:pt>
                <c:pt idx="94">
                  <c:v>1.0202851794850107E-3</c:v>
                </c:pt>
                <c:pt idx="95">
                  <c:v>1.018355278397613E-3</c:v>
                </c:pt>
                <c:pt idx="96">
                  <c:v>1.0163648822125722E-3</c:v>
                </c:pt>
                <c:pt idx="97">
                  <c:v>1.0144423964891542E-3</c:v>
                </c:pt>
                <c:pt idx="98">
                  <c:v>1.0124596481116987E-3</c:v>
                </c:pt>
                <c:pt idx="99">
                  <c:v>1.0107358960207212E-3</c:v>
                </c:pt>
                <c:pt idx="100">
                  <c:v>1.0085057697489578E-3</c:v>
                </c:pt>
                <c:pt idx="101">
                  <c:v>1.0067887492903056E-3</c:v>
                </c:pt>
                <c:pt idx="102">
                  <c:v>1.0048209601225774E-3</c:v>
                </c:pt>
                <c:pt idx="103">
                  <c:v>1.0027304429274051E-3</c:v>
                </c:pt>
                <c:pt idx="104">
                  <c:v>1.000960081861809E-3</c:v>
                </c:pt>
                <c:pt idx="105">
                  <c:v>9.9906673479643079E-4</c:v>
                </c:pt>
                <c:pt idx="106">
                  <c:v>9.9705111184308069E-4</c:v>
                </c:pt>
                <c:pt idx="107">
                  <c:v>9.95102355086572E-4</c:v>
                </c:pt>
                <c:pt idx="108">
                  <c:v>9.9334546171791658E-4</c:v>
                </c:pt>
                <c:pt idx="109">
                  <c:v>9.9127881915085235E-4</c:v>
                </c:pt>
                <c:pt idx="110">
                  <c:v>9.8940378449440545E-4</c:v>
                </c:pt>
                <c:pt idx="111">
                  <c:v>9.8771928591164806E-4</c:v>
                </c:pt>
                <c:pt idx="112">
                  <c:v>9.8560214448660706E-4</c:v>
                </c:pt>
                <c:pt idx="113">
                  <c:v>9.837999338206168E-4</c:v>
                </c:pt>
                <c:pt idx="114">
                  <c:v>9.8200101856474992E-4</c:v>
                </c:pt>
                <c:pt idx="115">
                  <c:v>9.8001982579324232E-4</c:v>
                </c:pt>
                <c:pt idx="116">
                  <c:v>9.7810435703307372E-4</c:v>
                </c:pt>
                <c:pt idx="117">
                  <c:v>9.7637747431599377E-4</c:v>
                </c:pt>
                <c:pt idx="118">
                  <c:v>9.743461334303622E-4</c:v>
                </c:pt>
                <c:pt idx="119">
                  <c:v>9.7250312747455879E-4</c:v>
                </c:pt>
                <c:pt idx="120">
                  <c:v>9.7047984711812955E-4</c:v>
                </c:pt>
                <c:pt idx="121">
                  <c:v>9.6870528814279786E-4</c:v>
                </c:pt>
                <c:pt idx="122">
                  <c:v>9.6693397401543093E-4</c:v>
                </c:pt>
                <c:pt idx="123">
                  <c:v>9.6528773116253807E-4</c:v>
                </c:pt>
                <c:pt idx="124">
                  <c:v>9.6291477171140034E-4</c:v>
                </c:pt>
                <c:pt idx="125">
                  <c:v>9.6121470682023315E-4</c:v>
                </c:pt>
                <c:pt idx="126">
                  <c:v>9.5951764346224335E-4</c:v>
                </c:pt>
                <c:pt idx="127">
                  <c:v>9.5764224663606701E-4</c:v>
                </c:pt>
                <c:pt idx="128">
                  <c:v>9.5589116169703266E-4</c:v>
                </c:pt>
                <c:pt idx="129">
                  <c:v>9.5402285290351421E-4</c:v>
                </c:pt>
                <c:pt idx="130">
                  <c:v>9.5209810624409823E-4</c:v>
                </c:pt>
                <c:pt idx="131">
                  <c:v>9.5023721105491155E-4</c:v>
                </c:pt>
                <c:pt idx="132">
                  <c:v>9.484398078741399E-4</c:v>
                </c:pt>
                <c:pt idx="133">
                  <c:v>9.4670554994119788E-4</c:v>
                </c:pt>
                <c:pt idx="134">
                  <c:v>9.4479556598310501E-4</c:v>
                </c:pt>
                <c:pt idx="135">
                  <c:v>9.4336560723617231E-4</c:v>
                </c:pt>
                <c:pt idx="136">
                  <c:v>9.4122472607699697E-4</c:v>
                </c:pt>
                <c:pt idx="137">
                  <c:v>9.3932579971295577E-4</c:v>
                </c:pt>
                <c:pt idx="138">
                  <c:v>9.3760820708741973E-4</c:v>
                </c:pt>
                <c:pt idx="139">
                  <c:v>9.3583469205966616E-4</c:v>
                </c:pt>
                <c:pt idx="140">
                  <c:v>9.3400558404557938E-4</c:v>
                </c:pt>
                <c:pt idx="141">
                  <c:v>9.322388834911374E-4</c:v>
                </c:pt>
                <c:pt idx="142">
                  <c:v>9.305929781186534E-4</c:v>
                </c:pt>
                <c:pt idx="143">
                  <c:v>9.2859828491793418E-4</c:v>
                </c:pt>
                <c:pt idx="144">
                  <c:v>9.2684181243763884E-4</c:v>
                </c:pt>
                <c:pt idx="145">
                  <c:v>9.2520543581191674E-4</c:v>
                </c:pt>
                <c:pt idx="146">
                  <c:v>9.2328055769990401E-4</c:v>
                </c:pt>
                <c:pt idx="147">
                  <c:v>9.2170863649310597E-4</c:v>
                </c:pt>
                <c:pt idx="148">
                  <c:v>9.1967494336590329E-4</c:v>
                </c:pt>
                <c:pt idx="149">
                  <c:v>9.1805122013677092E-4</c:v>
                </c:pt>
                <c:pt idx="150">
                  <c:v>9.1625687028167155E-4</c:v>
                </c:pt>
                <c:pt idx="151">
                  <c:v>9.146391817985174E-4</c:v>
                </c:pt>
                <c:pt idx="152">
                  <c:v>9.127362866432503E-4</c:v>
                </c:pt>
                <c:pt idx="153">
                  <c:v>9.1100981762505951E-4</c:v>
                </c:pt>
                <c:pt idx="154">
                  <c:v>9.0934400183992738E-4</c:v>
                </c:pt>
                <c:pt idx="155">
                  <c:v>9.0745212323904592E-4</c:v>
                </c:pt>
                <c:pt idx="156">
                  <c:v>9.0573564937995873E-4</c:v>
                </c:pt>
                <c:pt idx="157">
                  <c:v>9.0396537055937025E-4</c:v>
                </c:pt>
                <c:pt idx="158">
                  <c:v>9.0225549200120781E-4</c:v>
                </c:pt>
                <c:pt idx="159">
                  <c:v>9.0071936678986369E-4</c:v>
                </c:pt>
                <c:pt idx="160">
                  <c:v>8.9878870662055512E-4</c:v>
                </c:pt>
                <c:pt idx="161">
                  <c:v>8.9714523759747697E-4</c:v>
                </c:pt>
                <c:pt idx="162">
                  <c:v>8.9539174891212182E-4</c:v>
                </c:pt>
                <c:pt idx="163">
                  <c:v>8.9381089864282886E-4</c:v>
                </c:pt>
                <c:pt idx="164">
                  <c:v>8.9195133646508809E-4</c:v>
                </c:pt>
                <c:pt idx="165">
                  <c:v>8.9026418282533938E-4</c:v>
                </c:pt>
                <c:pt idx="166">
                  <c:v>8.8852414330203801E-4</c:v>
                </c:pt>
                <c:pt idx="167">
                  <c:v>8.8678750472151425E-4</c:v>
                </c:pt>
                <c:pt idx="168">
                  <c:v>8.8511011862979787E-4</c:v>
                </c:pt>
                <c:pt idx="169">
                  <c:v>8.8338015283020554E-4</c:v>
                </c:pt>
                <c:pt idx="170">
                  <c:v>8.8165356828409235E-4</c:v>
                </c:pt>
                <c:pt idx="171">
                  <c:v>8.802080674833743E-4</c:v>
                </c:pt>
                <c:pt idx="172">
                  <c:v>8.782659427961629E-4</c:v>
                </c:pt>
                <c:pt idx="173">
                  <c:v>8.7671532882873803E-4</c:v>
                </c:pt>
                <c:pt idx="174">
                  <c:v>8.7505699457037032E-4</c:v>
                </c:pt>
                <c:pt idx="175">
                  <c:v>8.7329156198982804E-4</c:v>
                </c:pt>
                <c:pt idx="176">
                  <c:v>8.7158469580050739E-4</c:v>
                </c:pt>
                <c:pt idx="177">
                  <c:v>8.7004587784429786E-4</c:v>
                </c:pt>
                <c:pt idx="178">
                  <c:v>8.6829055522092172E-4</c:v>
                </c:pt>
                <c:pt idx="179">
                  <c:v>8.6659346360144448E-4</c:v>
                </c:pt>
                <c:pt idx="180">
                  <c:v>8.6489968898219001E-4</c:v>
                </c:pt>
                <c:pt idx="181">
                  <c:v>8.6320922488001314E-4</c:v>
                </c:pt>
                <c:pt idx="182">
                  <c:v>8.6163081428019617E-4</c:v>
                </c:pt>
                <c:pt idx="183">
                  <c:v>8.6016385416920688E-4</c:v>
                </c:pt>
                <c:pt idx="184">
                  <c:v>8.5821179170787797E-4</c:v>
                </c:pt>
                <c:pt idx="185">
                  <c:v>8.5669658415355311E-4</c:v>
                </c:pt>
                <c:pt idx="186">
                  <c:v>8.5518405175931671E-4</c:v>
                </c:pt>
                <c:pt idx="187">
                  <c:v>8.5340485224399032E-4</c:v>
                </c:pt>
                <c:pt idx="188">
                  <c:v>8.5179061047565706E-4</c:v>
                </c:pt>
                <c:pt idx="189">
                  <c:v>8.5012576833509051E-4</c:v>
                </c:pt>
                <c:pt idx="190">
                  <c:v>8.4846418016248167E-4</c:v>
                </c:pt>
                <c:pt idx="191">
                  <c:v>8.4691273143263333E-4</c:v>
                </c:pt>
                <c:pt idx="192">
                  <c:v>8.4520408006680855E-4</c:v>
                </c:pt>
                <c:pt idx="193">
                  <c:v>8.4355211143441412E-4</c:v>
                </c:pt>
                <c:pt idx="194">
                  <c:v>8.4206278613725358E-4</c:v>
                </c:pt>
                <c:pt idx="195">
                  <c:v>8.4062914135837701E-4</c:v>
                </c:pt>
                <c:pt idx="196">
                  <c:v>8.3877434512492574E-4</c:v>
                </c:pt>
                <c:pt idx="197">
                  <c:v>8.3724061462362841E-4</c:v>
                </c:pt>
                <c:pt idx="198">
                  <c:v>8.3560421074704567E-4</c:v>
                </c:pt>
                <c:pt idx="199">
                  <c:v>8.339710052552528E-4</c:v>
                </c:pt>
                <c:pt idx="200">
                  <c:v>8.3244605784193277E-4</c:v>
                </c:pt>
                <c:pt idx="201">
                  <c:v>8.307665930742924E-4</c:v>
                </c:pt>
                <c:pt idx="202">
                  <c:v>8.2914284280501854E-4</c:v>
                </c:pt>
                <c:pt idx="203">
                  <c:v>8.2752226618880063E-4</c:v>
                </c:pt>
                <c:pt idx="204">
                  <c:v>8.2595698213540521E-4</c:v>
                </c:pt>
                <c:pt idx="205">
                  <c:v>8.2444668866538736E-4</c:v>
                </c:pt>
                <c:pt idx="206">
                  <c:v>8.2278336267162776E-4</c:v>
                </c:pt>
                <c:pt idx="207">
                  <c:v>8.2148622453000891E-4</c:v>
                </c:pt>
                <c:pt idx="208">
                  <c:v>8.1967366595914117E-4</c:v>
                </c:pt>
                <c:pt idx="209">
                  <c:v>8.1822649902116328E-4</c:v>
                </c:pt>
                <c:pt idx="210">
                  <c:v>8.165757222962206E-4</c:v>
                </c:pt>
                <c:pt idx="211">
                  <c:v>8.1497970837364053E-4</c:v>
                </c:pt>
                <c:pt idx="212">
                  <c:v>8.1354082880722041E-4</c:v>
                </c:pt>
                <c:pt idx="213">
                  <c:v>8.1184826748625764E-4</c:v>
                </c:pt>
                <c:pt idx="214">
                  <c:v>8.1015922751754134E-4</c:v>
                </c:pt>
                <c:pt idx="215">
                  <c:v>8.0867782083721899E-4</c:v>
                </c:pt>
                <c:pt idx="216">
                  <c:v>8.0719912296484185E-4</c:v>
                </c:pt>
                <c:pt idx="217">
                  <c:v>8.056722807677E-4</c:v>
                </c:pt>
                <c:pt idx="218">
                  <c:v>8.0404683225116609E-4</c:v>
                </c:pt>
                <c:pt idx="219">
                  <c:v>8.0267791111843559E-4</c:v>
                </c:pt>
                <c:pt idx="220">
                  <c:v>8.0090685192839707E-4</c:v>
                </c:pt>
                <c:pt idx="221">
                  <c:v>7.9944236356553741E-4</c:v>
                </c:pt>
                <c:pt idx="222">
                  <c:v>7.9787983714243614E-4</c:v>
                </c:pt>
                <c:pt idx="223">
                  <c:v>7.9647114808879837E-4</c:v>
                </c:pt>
                <c:pt idx="224">
                  <c:v>7.9481410002091659E-4</c:v>
                </c:pt>
                <c:pt idx="225">
                  <c:v>7.9331068447911323E-4</c:v>
                </c:pt>
                <c:pt idx="226">
                  <c:v>7.9176014254798673E-4</c:v>
                </c:pt>
                <c:pt idx="227">
                  <c:v>7.9021263118272435E-4</c:v>
                </c:pt>
                <c:pt idx="228">
                  <c:v>7.8876769760553584E-4</c:v>
                </c:pt>
                <c:pt idx="229">
                  <c:v>7.871763541839388E-4</c:v>
                </c:pt>
                <c:pt idx="230">
                  <c:v>7.8568738567546734E-4</c:v>
                </c:pt>
                <c:pt idx="231">
                  <c:v>7.843002228869624E-4</c:v>
                </c:pt>
                <c:pt idx="232">
                  <c:v>7.8261910304327099E-4</c:v>
                </c:pt>
                <c:pt idx="233">
                  <c:v>7.8123735743158428E-4</c:v>
                </c:pt>
                <c:pt idx="234">
                  <c:v>7.7980883548070448E-4</c:v>
                </c:pt>
                <c:pt idx="235">
                  <c:v>7.7838292563604935E-4</c:v>
                </c:pt>
                <c:pt idx="236">
                  <c:v>7.7671448931014759E-4</c:v>
                </c:pt>
                <c:pt idx="237">
                  <c:v>7.7529423759408313E-4</c:v>
                </c:pt>
                <c:pt idx="238">
                  <c:v>7.7373007695649243E-4</c:v>
                </c:pt>
                <c:pt idx="239">
                  <c:v>7.7226654249877916E-4</c:v>
                </c:pt>
                <c:pt idx="240">
                  <c:v>7.7085442402109077E-4</c:v>
                </c:pt>
                <c:pt idx="241">
                  <c:v>7.6929922073322942E-4</c:v>
                </c:pt>
                <c:pt idx="242">
                  <c:v>7.6779560969827531E-4</c:v>
                </c:pt>
                <c:pt idx="243">
                  <c:v>7.6648840768767741E-4</c:v>
                </c:pt>
                <c:pt idx="244">
                  <c:v>7.6489373832889346E-4</c:v>
                </c:pt>
                <c:pt idx="245">
                  <c:v>7.6344691807998073E-4</c:v>
                </c:pt>
                <c:pt idx="246">
                  <c:v>7.6205092661793094E-4</c:v>
                </c:pt>
                <c:pt idx="247">
                  <c:v>7.6051348443732835E-4</c:v>
                </c:pt>
                <c:pt idx="248">
                  <c:v>7.5907494957461782E-4</c:v>
                </c:pt>
                <c:pt idx="249">
                  <c:v>7.5778259482845258E-4</c:v>
                </c:pt>
                <c:pt idx="250">
                  <c:v>7.5625376403208285E-4</c:v>
                </c:pt>
                <c:pt idx="251">
                  <c:v>7.5482328656274365E-4</c:v>
                </c:pt>
                <c:pt idx="252">
                  <c:v>7.532053494915922E-4</c:v>
                </c:pt>
                <c:pt idx="253">
                  <c:v>7.5178063819298139E-4</c:v>
                </c:pt>
                <c:pt idx="254">
                  <c:v>7.5035862178001584E-4</c:v>
                </c:pt>
                <c:pt idx="255">
                  <c:v>7.4908110692232382E-4</c:v>
                </c:pt>
                <c:pt idx="256">
                  <c:v>7.4742830576743661E-4</c:v>
                </c:pt>
                <c:pt idx="257">
                  <c:v>7.4610869092858506E-4</c:v>
                </c:pt>
                <c:pt idx="258">
                  <c:v>7.4474440306831471E-4</c:v>
                </c:pt>
                <c:pt idx="259">
                  <c:v>7.4319497183388591E-4</c:v>
                </c:pt>
                <c:pt idx="260">
                  <c:v>7.41789195475344E-4</c:v>
                </c:pt>
                <c:pt idx="261">
                  <c:v>7.4033935334647319E-4</c:v>
                </c:pt>
                <c:pt idx="262">
                  <c:v>7.3903225433921986E-4</c:v>
                </c:pt>
                <c:pt idx="263">
                  <c:v>7.3754125246393906E-4</c:v>
                </c:pt>
                <c:pt idx="264">
                  <c:v>7.3605325869362107E-4</c:v>
                </c:pt>
                <c:pt idx="266">
                  <c:v>7.3456826695939687E-4</c:v>
                </c:pt>
                <c:pt idx="267">
                  <c:v>7.3206913388390821E-4</c:v>
                </c:pt>
                <c:pt idx="269">
                  <c:v>7.2911820616821982E-4</c:v>
                </c:pt>
                <c:pt idx="270">
                  <c:v>7.27647205942837E-4</c:v>
                </c:pt>
                <c:pt idx="271">
                  <c:v>7.263625154340594E-4</c:v>
                </c:pt>
                <c:pt idx="272">
                  <c:v>7.2480558302122008E-4</c:v>
                </c:pt>
                <c:pt idx="273">
                  <c:v>7.2343459076243757E-4</c:v>
                </c:pt>
                <c:pt idx="274">
                  <c:v>7.2206619177806917E-4</c:v>
                </c:pt>
                <c:pt idx="275">
                  <c:v>7.2056394227306233E-4</c:v>
                </c:pt>
                <c:pt idx="276">
                  <c:v>7.1924636394842402E-4</c:v>
                </c:pt>
                <c:pt idx="277">
                  <c:v>7.1793119486540842E-4</c:v>
                </c:pt>
                <c:pt idx="278">
                  <c:v>7.1648276450045237E-4</c:v>
                </c:pt>
                <c:pt idx="279">
                  <c:v>7.1526292461274882E-4</c:v>
                </c:pt>
                <c:pt idx="280">
                  <c:v>7.1368474118651724E-4</c:v>
                </c:pt>
                <c:pt idx="281">
                  <c:v>7.1242470197276986E-4</c:v>
                </c:pt>
                <c:pt idx="282">
                  <c:v>7.1103225334603242E-4</c:v>
                </c:pt>
                <c:pt idx="283">
                  <c:v>7.0982169316643052E-4</c:v>
                </c:pt>
                <c:pt idx="284">
                  <c:v>7.0834491818465707E-4</c:v>
                </c:pt>
                <c:pt idx="285">
                  <c:v>7.0704968280606783E-4</c:v>
                </c:pt>
                <c:pt idx="286">
                  <c:v>7.0566773976404222E-4</c:v>
                </c:pt>
                <c:pt idx="287">
                  <c:v>7.0419960702935568E-4</c:v>
                </c:pt>
                <c:pt idx="288">
                  <c:v>7.0286759161378642E-4</c:v>
                </c:pt>
                <c:pt idx="289">
                  <c:v>7.0149382255438851E-4</c:v>
                </c:pt>
                <c:pt idx="290">
                  <c:v>7.0016692521414304E-4</c:v>
                </c:pt>
                <c:pt idx="291">
                  <c:v>6.9897486368001465E-4</c:v>
                </c:pt>
                <c:pt idx="292">
                  <c:v>6.9743261885331766E-4</c:v>
                </c:pt>
                <c:pt idx="293">
                  <c:v>6.9620127341745938E-4</c:v>
                </c:pt>
                <c:pt idx="294">
                  <c:v>6.948405338130934E-4</c:v>
                </c:pt>
                <c:pt idx="295">
                  <c:v>6.9365754066833929E-4</c:v>
                </c:pt>
                <c:pt idx="296">
                  <c:v>6.9217071021449679E-4</c:v>
                </c:pt>
                <c:pt idx="297">
                  <c:v>6.9086144783063854E-4</c:v>
                </c:pt>
                <c:pt idx="298">
                  <c:v>6.8951114502441388E-4</c:v>
                </c:pt>
                <c:pt idx="299">
                  <c:v>6.8825034790984422E-4</c:v>
                </c:pt>
                <c:pt idx="300">
                  <c:v>6.8690514855172997E-4</c:v>
                </c:pt>
                <c:pt idx="301">
                  <c:v>6.8556257841322803E-4</c:v>
                </c:pt>
                <c:pt idx="302">
                  <c:v>6.8422263235547523E-4</c:v>
                </c:pt>
                <c:pt idx="303">
                  <c:v>6.8305771660261865E-4</c:v>
                </c:pt>
                <c:pt idx="304">
                  <c:v>6.8155059197696371E-4</c:v>
                </c:pt>
                <c:pt idx="305">
                  <c:v>6.8034728690052914E-4</c:v>
                </c:pt>
                <c:pt idx="306">
                  <c:v>6.7906038888887704E-4</c:v>
                </c:pt>
                <c:pt idx="307">
                  <c:v>6.7786148036649515E-4</c:v>
                </c:pt>
                <c:pt idx="308">
                  <c:v>6.7645119819993076E-4</c:v>
                </c:pt>
                <c:pt idx="309">
                  <c:v>6.7517166976099321E-4</c:v>
                </c:pt>
                <c:pt idx="310">
                  <c:v>6.7385203294636922E-4</c:v>
                </c:pt>
                <c:pt idx="311">
                  <c:v>6.7249253254718421E-4</c:v>
                </c:pt>
                <c:pt idx="312">
                  <c:v>6.7117813216094899E-4</c:v>
                </c:pt>
                <c:pt idx="313">
                  <c:v>6.6990857789010403E-4</c:v>
                </c:pt>
                <c:pt idx="314">
                  <c:v>6.6864142502057037E-4</c:v>
                </c:pt>
                <c:pt idx="315">
                  <c:v>6.5226140436331378E-4</c:v>
                </c:pt>
                <c:pt idx="316">
                  <c:v>6.6607226768352961E-4</c:v>
                </c:pt>
                <c:pt idx="317">
                  <c:v>6.6481237131383372E-4</c:v>
                </c:pt>
                <c:pt idx="318">
                  <c:v>6.635129819595472E-4</c:v>
                </c:pt>
                <c:pt idx="319">
                  <c:v>6.6225792655824026E-4</c:v>
                </c:pt>
                <c:pt idx="320">
                  <c:v>6.6100524513318262E-4</c:v>
                </c:pt>
                <c:pt idx="321">
                  <c:v>6.5971329688475249E-4</c:v>
                </c:pt>
                <c:pt idx="322">
                  <c:v>6.5842387377555397E-4</c:v>
                </c:pt>
                <c:pt idx="323">
                  <c:v>6.5721992090806184E-4</c:v>
                </c:pt>
                <c:pt idx="324">
                  <c:v>6.5589397589173521E-4</c:v>
                </c:pt>
                <c:pt idx="325">
                  <c:v>6.5465333207690487E-4</c:v>
                </c:pt>
                <c:pt idx="326">
                  <c:v>6.5345627378701071E-4</c:v>
                </c:pt>
                <c:pt idx="327">
                  <c:v>6.5234373896115019E-4</c:v>
                </c:pt>
                <c:pt idx="328">
                  <c:v>6.5086330506644878E-4</c:v>
                </c:pt>
                <c:pt idx="329">
                  <c:v>6.4971417963354493E-4</c:v>
                </c:pt>
                <c:pt idx="330">
                  <c:v>6.4844430000318199E-4</c:v>
                </c:pt>
                <c:pt idx="331">
                  <c:v>6.4717690237848569E-4</c:v>
                </c:pt>
                <c:pt idx="332">
                  <c:v>6.4599351502206263E-4</c:v>
                </c:pt>
                <c:pt idx="333">
                  <c:v>6.4469021934496337E-4</c:v>
                </c:pt>
                <c:pt idx="334">
                  <c:v>6.4347076778341436E-4</c:v>
                </c:pt>
                <c:pt idx="335">
                  <c:v>6.4217256176355483E-4</c:v>
                </c:pt>
                <c:pt idx="336">
                  <c:v>6.4095787242947084E-4</c:v>
                </c:pt>
                <c:pt idx="337">
                  <c:v>6.3974548071796711E-4</c:v>
                </c:pt>
                <c:pt idx="338">
                  <c:v>6.3849508511318168E-4</c:v>
                </c:pt>
                <c:pt idx="339">
                  <c:v>6.3736779627176707E-4</c:v>
                </c:pt>
                <c:pt idx="340">
                  <c:v>6.3608190303245972E-4</c:v>
                </c:pt>
                <c:pt idx="341">
                  <c:v>6.3495887476140082E-4</c:v>
                </c:pt>
                <c:pt idx="342">
                  <c:v>6.3367784153526381E-4</c:v>
                </c:pt>
                <c:pt idx="343">
                  <c:v>6.3124302667788286E-4</c:v>
                </c:pt>
                <c:pt idx="344">
                  <c:v>6.3132270813748021E-4</c:v>
                </c:pt>
                <c:pt idx="345">
                  <c:v>6.3004901089867436E-4</c:v>
                </c:pt>
                <c:pt idx="346">
                  <c:v>6.2881756724213938E-4</c:v>
                </c:pt>
                <c:pt idx="347">
                  <c:v>6.2754892413967311E-4</c:v>
                </c:pt>
                <c:pt idx="348">
                  <c:v>6.2636189587008295E-4</c:v>
                </c:pt>
                <c:pt idx="349">
                  <c:v>6.2521656953752418E-4</c:v>
                </c:pt>
                <c:pt idx="350">
                  <c:v>6.2395519146888961E-4</c:v>
                </c:pt>
                <c:pt idx="351">
                  <c:v>6.2289288338779542E-4</c:v>
                </c:pt>
                <c:pt idx="362">
                  <c:v>0.04</c:v>
                </c:pt>
                <c:pt idx="363">
                  <c:v>1.0826440817368968E-3</c:v>
                </c:pt>
                <c:pt idx="364">
                  <c:v>1.0805962268502234E-3</c:v>
                </c:pt>
                <c:pt idx="365">
                  <c:v>1.0786203159245499E-3</c:v>
                </c:pt>
                <c:pt idx="366">
                  <c:v>0.1</c:v>
                </c:pt>
                <c:pt idx="368">
                  <c:v>1.0724434699136626E-3</c:v>
                </c:pt>
                <c:pt idx="369">
                  <c:v>1.070347357253897E-3</c:v>
                </c:pt>
                <c:pt idx="370">
                  <c:v>0.05</c:v>
                </c:pt>
                <c:pt idx="371">
                  <c:v>1.0660328498723641E-3</c:v>
                </c:pt>
                <c:pt idx="372">
                  <c:v>3.3000000000000002E-2</c:v>
                </c:pt>
                <c:pt idx="373">
                  <c:v>1.0616017286153598E-3</c:v>
                </c:pt>
                <c:pt idx="374">
                  <c:v>4.2999999999999997E-2</c:v>
                </c:pt>
                <c:pt idx="375">
                  <c:v>1.0573224743496135E-3</c:v>
                </c:pt>
                <c:pt idx="376">
                  <c:v>1.0557222048575023E-3</c:v>
                </c:pt>
                <c:pt idx="377">
                  <c:v>0.06</c:v>
                </c:pt>
                <c:pt idx="378">
                  <c:v>1.05126759293167E-3</c:v>
                </c:pt>
                <c:pt idx="379">
                  <c:v>1.0497427355227983E-3</c:v>
                </c:pt>
                <c:pt idx="380">
                  <c:v>1.0474926490228065E-3</c:v>
                </c:pt>
                <c:pt idx="381">
                  <c:v>1.0455112841622383E-3</c:v>
                </c:pt>
                <c:pt idx="382">
                  <c:v>1.0434019590601739E-3</c:v>
                </c:pt>
                <c:pt idx="383">
                  <c:v>1.0414283318666479E-3</c:v>
                </c:pt>
                <c:pt idx="384">
                  <c:v>1.0393272441446078E-3</c:v>
                </c:pt>
                <c:pt idx="385">
                  <c:v>1.0374267951091323E-3</c:v>
                </c:pt>
                <c:pt idx="386">
                  <c:v>1.0354644701236935E-3</c:v>
                </c:pt>
                <c:pt idx="387">
                  <c:v>1.0333101994966962E-3</c:v>
                </c:pt>
                <c:pt idx="388">
                  <c:v>1.0314858486367264E-3</c:v>
                </c:pt>
                <c:pt idx="389">
                  <c:v>1.0295347611359513E-3</c:v>
                </c:pt>
                <c:pt idx="390">
                  <c:v>1.0274576687620968E-3</c:v>
                </c:pt>
                <c:pt idx="391">
                  <c:v>1.025643650781338E-3</c:v>
                </c:pt>
                <c:pt idx="392">
                  <c:v>1.023251467001161E-3</c:v>
                </c:pt>
                <c:pt idx="393">
                  <c:v>1.021315955088851E-3</c:v>
                </c:pt>
                <c:pt idx="394">
                  <c:v>1.0193197722007637E-3</c:v>
                </c:pt>
                <c:pt idx="395">
                  <c:v>1.0173274908928907E-3</c:v>
                </c:pt>
                <c:pt idx="396">
                  <c:v>1.015531358149998E-3</c:v>
                </c:pt>
                <c:pt idx="397">
                  <c:v>1.0136744207888692E-3</c:v>
                </c:pt>
                <c:pt idx="398">
                  <c:v>1.0116931734356011E-3</c:v>
                </c:pt>
                <c:pt idx="399">
                  <c:v>1.009652076568794E-3</c:v>
                </c:pt>
                <c:pt idx="400">
                  <c:v>1.0079331044780136E-3</c:v>
                </c:pt>
                <c:pt idx="401">
                  <c:v>1.0056456933443727E-3</c:v>
                </c:pt>
                <c:pt idx="402">
                  <c:v>1.0038701852865103E-3</c:v>
                </c:pt>
                <c:pt idx="404">
                  <c:v>9.9994985067168606E-4</c:v>
                </c:pt>
                <c:pt idx="405">
                  <c:v>9.9812140468420849E-4</c:v>
                </c:pt>
                <c:pt idx="406">
                  <c:v>2.5000000000000001E-2</c:v>
                </c:pt>
                <c:pt idx="407">
                  <c:v>9.9416077612268197E-4</c:v>
                </c:pt>
                <c:pt idx="408">
                  <c:v>9.9221766858635565E-4</c:v>
                </c:pt>
                <c:pt idx="409">
                  <c:v>9.9002840163864574E-4</c:v>
                </c:pt>
                <c:pt idx="410">
                  <c:v>9.8828046653957912E-4</c:v>
                </c:pt>
                <c:pt idx="411">
                  <c:v>9.8653561749047366E-4</c:v>
                </c:pt>
                <c:pt idx="412">
                  <c:v>9.8498031990477963E-4</c:v>
                </c:pt>
                <c:pt idx="413">
                  <c:v>9.8280702171952899E-4</c:v>
                </c:pt>
                <c:pt idx="414">
                  <c:v>9.8088610532801176E-4</c:v>
                </c:pt>
                <c:pt idx="415">
                  <c:v>9.7896894340680405E-4</c:v>
                </c:pt>
                <c:pt idx="416">
                  <c:v>9.7724053422758783E-4</c:v>
                </c:pt>
                <c:pt idx="417">
                  <c:v>9.7520739775681519E-4</c:v>
                </c:pt>
                <c:pt idx="418">
                  <c:v>9.7336276269280396E-4</c:v>
                </c:pt>
                <c:pt idx="419">
                  <c:v>9.7158293219769417E-4</c:v>
                </c:pt>
                <c:pt idx="420">
                  <c:v>9.6956156629580525E-4</c:v>
                </c:pt>
                <c:pt idx="421">
                  <c:v>9.6772761049725327E-4</c:v>
                </c:pt>
                <c:pt idx="422">
                  <c:v>9.6583616712287064E-4</c:v>
                </c:pt>
                <c:pt idx="423">
                  <c:v>9.6394842061318388E-4</c:v>
                </c:pt>
                <c:pt idx="424">
                  <c:v>9.6236799462278159E-4</c:v>
                </c:pt>
                <c:pt idx="425">
                  <c:v>9.6024458913539158E-4</c:v>
                </c:pt>
                <c:pt idx="426">
                  <c:v>9.5848874571502181E-4</c:v>
                </c:pt>
                <c:pt idx="427">
                  <c:v>9.5667573450030664E-4</c:v>
                </c:pt>
                <c:pt idx="428">
                  <c:v>9.5504695670080829E-4</c:v>
                </c:pt>
                <c:pt idx="429">
                  <c:v>9.5305999368509203E-4</c:v>
                </c:pt>
                <c:pt idx="430">
                  <c:v>9.5119721846726151E-4</c:v>
                </c:pt>
                <c:pt idx="431">
                  <c:v>9.4933808408162934E-4</c:v>
                </c:pt>
                <c:pt idx="432">
                  <c:v>9.4748258341211488E-4</c:v>
                </c:pt>
                <c:pt idx="433">
                  <c:v>9.4575007580017698E-4</c:v>
                </c:pt>
                <c:pt idx="434">
                  <c:v>9.4384201951672588E-4</c:v>
                </c:pt>
                <c:pt idx="435">
                  <c:v>9.4205671303925994E-4</c:v>
                </c:pt>
                <c:pt idx="436">
                  <c:v>9.4039347389247689E-4</c:v>
                </c:pt>
                <c:pt idx="437">
                  <c:v>9.3843699726089838E-4</c:v>
                </c:pt>
                <c:pt idx="438">
                  <c:v>9.3672102984414273E-4</c:v>
                </c:pt>
                <c:pt idx="439">
                  <c:v>9.3660280298816037E-4</c:v>
                </c:pt>
                <c:pt idx="453">
                  <c:v>6.2289288338779542E-4</c:v>
                </c:pt>
              </c:numCache>
            </c:numRef>
          </c:val>
          <c:smooth val="0"/>
        </c:ser>
        <c:ser>
          <c:idx val="1"/>
          <c:order val="1"/>
          <c:tx>
            <c:strRef>
              <c:f>浮遊塵!$P$233</c:f>
              <c:strCache>
                <c:ptCount val="1"/>
                <c:pt idx="0">
                  <c:v>Cs-134</c:v>
                </c:pt>
              </c:strCache>
            </c:strRef>
          </c:tx>
          <c:spPr>
            <a:ln w="0">
              <a:solidFill>
                <a:srgbClr val="FF0000"/>
              </a:solidFill>
              <a:prstDash val="sysDot"/>
            </a:ln>
          </c:spPr>
          <c:marker>
            <c:symbol val="triangle"/>
            <c:size val="3"/>
            <c:spPr>
              <a:noFill/>
              <a:ln w="0">
                <a:solidFill>
                  <a:srgbClr val="FF0000"/>
                </a:solidFill>
                <a:prstDash val="solid"/>
              </a:ln>
            </c:spPr>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浮遊塵!$P$235:$P$722</c:f>
              <c:numCache>
                <c:formatCode>.0000</c:formatCode>
                <c:ptCount val="488"/>
                <c:pt idx="79">
                  <c:v>5.6029118618588505E-4</c:v>
                </c:pt>
                <c:pt idx="80">
                  <c:v>5.4353028178217905E-4</c:v>
                </c:pt>
                <c:pt idx="81">
                  <c:v>5.2872858958097411E-4</c:v>
                </c:pt>
                <c:pt idx="82">
                  <c:v>5.1480356064590024E-4</c:v>
                </c:pt>
                <c:pt idx="84">
                  <c:v>4.8625070501591259E-4</c:v>
                </c:pt>
                <c:pt idx="85">
                  <c:v>4.7213902261188876E-4</c:v>
                </c:pt>
                <c:pt idx="86">
                  <c:v>4.5885899293893721E-4</c:v>
                </c:pt>
                <c:pt idx="87">
                  <c:v>4.4800936293198831E-4</c:v>
                </c:pt>
                <c:pt idx="88">
                  <c:v>4.3340902409359962E-4</c:v>
                </c:pt>
                <c:pt idx="89">
                  <c:v>4.2277188080469639E-4</c:v>
                </c:pt>
                <c:pt idx="90">
                  <c:v>4.1088041906760735E-4</c:v>
                </c:pt>
                <c:pt idx="91">
                  <c:v>4.0042749571484468E-4</c:v>
                </c:pt>
                <c:pt idx="92">
                  <c:v>3.8880652409037879E-4</c:v>
                </c:pt>
                <c:pt idx="93">
                  <c:v>3.7787041855859375E-4</c:v>
                </c:pt>
                <c:pt idx="94">
                  <c:v>3.67241916929501E-4</c:v>
                </c:pt>
                <c:pt idx="95">
                  <c:v>3.5724099885747117E-4</c:v>
                </c:pt>
                <c:pt idx="96">
                  <c:v>3.4719274857945528E-4</c:v>
                </c:pt>
                <c:pt idx="97">
                  <c:v>3.377378196247832E-4</c:v>
                </c:pt>
                <c:pt idx="98">
                  <c:v>3.2823814251382774E-4</c:v>
                </c:pt>
                <c:pt idx="99">
                  <c:v>3.2018220467980372E-4</c:v>
                </c:pt>
                <c:pt idx="100">
                  <c:v>3.1003287547236855E-4</c:v>
                </c:pt>
                <c:pt idx="101">
                  <c:v>3.0242374890291788E-4</c:v>
                </c:pt>
                <c:pt idx="102">
                  <c:v>2.9391736377715926E-4</c:v>
                </c:pt>
                <c:pt idx="103">
                  <c:v>2.8512493412929414E-4</c:v>
                </c:pt>
                <c:pt idx="104">
                  <c:v>2.7787126872178149E-4</c:v>
                </c:pt>
                <c:pt idx="105">
                  <c:v>2.7030413745231105E-4</c:v>
                </c:pt>
                <c:pt idx="106">
                  <c:v>2.6245952951473321E-4</c:v>
                </c:pt>
                <c:pt idx="107">
                  <c:v>2.5507723283308456E-4</c:v>
                </c:pt>
                <c:pt idx="108">
                  <c:v>2.4858799012375917E-4</c:v>
                </c:pt>
                <c:pt idx="109">
                  <c:v>2.4115157198779474E-4</c:v>
                </c:pt>
                <c:pt idx="110">
                  <c:v>2.3458441011652576E-4</c:v>
                </c:pt>
                <c:pt idx="111">
                  <c:v>2.2882701272737159E-4</c:v>
                </c:pt>
                <c:pt idx="112">
                  <c:v>2.2177753237760664E-4</c:v>
                </c:pt>
                <c:pt idx="113">
                  <c:v>2.1593661774510121E-4</c:v>
                </c:pt>
                <c:pt idx="114">
                  <c:v>2.1024953422153851E-4</c:v>
                </c:pt>
                <c:pt idx="115">
                  <c:v>2.0414779571108994E-4</c:v>
                </c:pt>
                <c:pt idx="116">
                  <c:v>1.9840565482700661E-4</c:v>
                </c:pt>
                <c:pt idx="117">
                  <c:v>1.933581543708699E-4</c:v>
                </c:pt>
                <c:pt idx="118">
                  <c:v>1.8757391642283265E-4</c:v>
                </c:pt>
                <c:pt idx="119">
                  <c:v>1.8246580843156909E-4</c:v>
                </c:pt>
                <c:pt idx="120">
                  <c:v>1.7700741099918143E-4</c:v>
                </c:pt>
                <c:pt idx="121">
                  <c:v>1.723455989306501E-4</c:v>
                </c:pt>
                <c:pt idx="122">
                  <c:v>1.6780656416076194E-4</c:v>
                </c:pt>
                <c:pt idx="123">
                  <c:v>1.6368809322783766E-4</c:v>
                </c:pt>
                <c:pt idx="124">
                  <c:v>1.5791698868639474E-4</c:v>
                </c:pt>
                <c:pt idx="125">
                  <c:v>1.5389953226298129E-4</c:v>
                </c:pt>
                <c:pt idx="126">
                  <c:v>1.4998428115799668E-4</c:v>
                </c:pt>
                <c:pt idx="127">
                  <c:v>1.4576561756769272E-4</c:v>
                </c:pt>
                <c:pt idx="128">
                  <c:v>1.4192661494447976E-4</c:v>
                </c:pt>
                <c:pt idx="129">
                  <c:v>1.3793459232491843E-4</c:v>
                </c:pt>
                <c:pt idx="130">
                  <c:v>1.3393153559031879E-4</c:v>
                </c:pt>
                <c:pt idx="131">
                  <c:v>1.3016439353765797E-4</c:v>
                </c:pt>
                <c:pt idx="132">
                  <c:v>1.2661969078000559E-4</c:v>
                </c:pt>
                <c:pt idx="133">
                  <c:v>1.2328493095690042E-4</c:v>
                </c:pt>
                <c:pt idx="134">
                  <c:v>1.1970702809132229E-4</c:v>
                </c:pt>
                <c:pt idx="135">
                  <c:v>1.1709190949622658E-4</c:v>
                </c:pt>
                <c:pt idx="136">
                  <c:v>1.132759589931154E-4</c:v>
                </c:pt>
                <c:pt idx="137">
                  <c:v>1.0998853063397347E-4</c:v>
                </c:pt>
                <c:pt idx="138">
                  <c:v>1.0709178265819599E-4</c:v>
                </c:pt>
                <c:pt idx="139">
                  <c:v>1.0417540493773596E-4</c:v>
                </c:pt>
                <c:pt idx="140">
                  <c:v>1.0124522462535344E-4</c:v>
                </c:pt>
                <c:pt idx="141">
                  <c:v>9.8488063337425592E-5</c:v>
                </c:pt>
                <c:pt idx="142">
                  <c:v>9.5982496925756949E-5</c:v>
                </c:pt>
                <c:pt idx="143">
                  <c:v>9.3025561387706488E-5</c:v>
                </c:pt>
                <c:pt idx="144">
                  <c:v>9.0492242136403159E-5</c:v>
                </c:pt>
                <c:pt idx="145">
                  <c:v>8.8190091858183584E-5</c:v>
                </c:pt>
                <c:pt idx="146">
                  <c:v>8.5551917752587923E-5</c:v>
                </c:pt>
                <c:pt idx="147">
                  <c:v>8.3452219875558461E-5</c:v>
                </c:pt>
                <c:pt idx="148">
                  <c:v>8.0806900928319291E-5</c:v>
                </c:pt>
                <c:pt idx="149">
                  <c:v>7.8751148688544054E-5</c:v>
                </c:pt>
                <c:pt idx="150">
                  <c:v>7.6536085875948348E-5</c:v>
                </c:pt>
                <c:pt idx="151">
                  <c:v>7.4588984475503869E-5</c:v>
                </c:pt>
                <c:pt idx="152">
                  <c:v>7.2357682486133172E-5</c:v>
                </c:pt>
                <c:pt idx="153">
                  <c:v>7.038720139161072E-5</c:v>
                </c:pt>
                <c:pt idx="154">
                  <c:v>6.8533426439108474E-5</c:v>
                </c:pt>
                <c:pt idx="155">
                  <c:v>6.6483274237315277E-5</c:v>
                </c:pt>
                <c:pt idx="156">
                  <c:v>6.4672768006526424E-5</c:v>
                </c:pt>
                <c:pt idx="157">
                  <c:v>6.2853693037024093E-5</c:v>
                </c:pt>
                <c:pt idx="158">
                  <c:v>6.1142029401665054E-5</c:v>
                </c:pt>
                <c:pt idx="159">
                  <c:v>5.9641422604010102E-5</c:v>
                </c:pt>
                <c:pt idx="160">
                  <c:v>5.7804047585790882E-5</c:v>
                </c:pt>
                <c:pt idx="161">
                  <c:v>5.6281672872075405E-5</c:v>
                </c:pt>
                <c:pt idx="162">
                  <c:v>5.4698617352432613E-5</c:v>
                </c:pt>
                <c:pt idx="163">
                  <c:v>5.3307067820857108E-5</c:v>
                </c:pt>
                <c:pt idx="164">
                  <c:v>5.1712406527201058E-5</c:v>
                </c:pt>
                <c:pt idx="165">
                  <c:v>5.0304148054665849E-5</c:v>
                </c:pt>
                <c:pt idx="166">
                  <c:v>4.8889224596014013E-5</c:v>
                </c:pt>
                <c:pt idx="167">
                  <c:v>4.7514099215080703E-5</c:v>
                </c:pt>
                <c:pt idx="168">
                  <c:v>4.6220171175794433E-5</c:v>
                </c:pt>
                <c:pt idx="169">
                  <c:v>4.492011925187624E-5</c:v>
                </c:pt>
                <c:pt idx="170">
                  <c:v>4.3656634371348119E-5</c:v>
                </c:pt>
                <c:pt idx="171">
                  <c:v>4.262438189822114E-5</c:v>
                </c:pt>
                <c:pt idx="172">
                  <c:v>4.1273248456619932E-5</c:v>
                </c:pt>
                <c:pt idx="173">
                  <c:v>4.0223244410149208E-5</c:v>
                </c:pt>
                <c:pt idx="174">
                  <c:v>3.9127864625345509E-5</c:v>
                </c:pt>
                <c:pt idx="175">
                  <c:v>3.7992318716527852E-5</c:v>
                </c:pt>
                <c:pt idx="176">
                  <c:v>3.6923694655105043E-5</c:v>
                </c:pt>
                <c:pt idx="177">
                  <c:v>3.5984344585791765E-5</c:v>
                </c:pt>
                <c:pt idx="178">
                  <c:v>3.4940028069489666E-5</c:v>
                </c:pt>
                <c:pt idx="179">
                  <c:v>3.3957256920920553E-5</c:v>
                </c:pt>
                <c:pt idx="180">
                  <c:v>3.3002128541514083E-5</c:v>
                </c:pt>
                <c:pt idx="181">
                  <c:v>3.2073865412833547E-5</c:v>
                </c:pt>
                <c:pt idx="182">
                  <c:v>3.1229141838707678E-5</c:v>
                </c:pt>
                <c:pt idx="183">
                  <c:v>3.0462686047385531E-5</c:v>
                </c:pt>
                <c:pt idx="184">
                  <c:v>2.9469926576225104E-5</c:v>
                </c:pt>
                <c:pt idx="185">
                  <c:v>2.8720202643378995E-5</c:v>
                </c:pt>
                <c:pt idx="186">
                  <c:v>2.798955191636625E-5</c:v>
                </c:pt>
                <c:pt idx="187">
                  <c:v>2.7152254783126773E-5</c:v>
                </c:pt>
                <c:pt idx="188">
                  <c:v>2.6412830814786411E-5</c:v>
                </c:pt>
                <c:pt idx="189">
                  <c:v>2.5669907310970571E-5</c:v>
                </c:pt>
                <c:pt idx="190">
                  <c:v>2.4947880292517933E-5</c:v>
                </c:pt>
                <c:pt idx="191">
                  <c:v>2.4290832495618221E-5</c:v>
                </c:pt>
                <c:pt idx="192">
                  <c:v>2.358587822003256E-5</c:v>
                </c:pt>
                <c:pt idx="193">
                  <c:v>2.2922469461968244E-5</c:v>
                </c:pt>
                <c:pt idx="194">
                  <c:v>2.2339314837842511E-5</c:v>
                </c:pt>
                <c:pt idx="195">
                  <c:v>2.1791041775455286E-5</c:v>
                </c:pt>
                <c:pt idx="196">
                  <c:v>2.1100296151496451E-5</c:v>
                </c:pt>
                <c:pt idx="197">
                  <c:v>2.0544581480040772E-5</c:v>
                </c:pt>
                <c:pt idx="198">
                  <c:v>1.9966716405122794E-5</c:v>
                </c:pt>
                <c:pt idx="199">
                  <c:v>1.940510515582473E-5</c:v>
                </c:pt>
                <c:pt idx="200">
                  <c:v>1.8894036422058768E-5</c:v>
                </c:pt>
                <c:pt idx="201">
                  <c:v>1.8345704792782409E-5</c:v>
                </c:pt>
                <c:pt idx="202">
                  <c:v>1.7829688339256533E-5</c:v>
                </c:pt>
                <c:pt idx="203">
                  <c:v>1.7328186072201935E-5</c:v>
                </c:pt>
                <c:pt idx="204">
                  <c:v>1.6856296123761619E-5</c:v>
                </c:pt>
                <c:pt idx="205">
                  <c:v>1.6412354911035488E-5</c:v>
                </c:pt>
                <c:pt idx="206">
                  <c:v>1.5936045185172838E-5</c:v>
                </c:pt>
                <c:pt idx="207">
                  <c:v>1.5573566927872816E-5</c:v>
                </c:pt>
                <c:pt idx="208">
                  <c:v>1.5079906582685692E-5</c:v>
                </c:pt>
                <c:pt idx="209">
                  <c:v>1.4696269153495616E-5</c:v>
                </c:pt>
                <c:pt idx="210">
                  <c:v>1.426976266069497E-5</c:v>
                </c:pt>
                <c:pt idx="211">
                  <c:v>1.3868391745595271E-5</c:v>
                </c:pt>
                <c:pt idx="212">
                  <c:v>1.3515575623883376E-5</c:v>
                </c:pt>
                <c:pt idx="213">
                  <c:v>1.3111262158709916E-5</c:v>
                </c:pt>
                <c:pt idx="214">
                  <c:v>1.2719043581883746E-5</c:v>
                </c:pt>
                <c:pt idx="215">
                  <c:v>1.2384064438719648E-5</c:v>
                </c:pt>
                <c:pt idx="216">
                  <c:v>1.2057907580472852E-5</c:v>
                </c:pt>
                <c:pt idx="217">
                  <c:v>1.1729540527929764E-5</c:v>
                </c:pt>
                <c:pt idx="218">
                  <c:v>1.1389132691050936E-5</c:v>
                </c:pt>
                <c:pt idx="219">
                  <c:v>1.1109609585540143E-5</c:v>
                </c:pt>
                <c:pt idx="220">
                  <c:v>1.0757450460511679E-5</c:v>
                </c:pt>
                <c:pt idx="221">
                  <c:v>1.047413343948778E-5</c:v>
                </c:pt>
                <c:pt idx="222">
                  <c:v>1.017952359744303E-5</c:v>
                </c:pt>
                <c:pt idx="223">
                  <c:v>9.9205534080794872E-6</c:v>
                </c:pt>
                <c:pt idx="224">
                  <c:v>9.6237837079587493E-6</c:v>
                </c:pt>
                <c:pt idx="225">
                  <c:v>9.3617039508031759E-6</c:v>
                </c:pt>
                <c:pt idx="226">
                  <c:v>9.0983838262172118E-6</c:v>
                </c:pt>
                <c:pt idx="227">
                  <c:v>8.8424702045901562E-6</c:v>
                </c:pt>
                <c:pt idx="228">
                  <c:v>8.6095876711261905E-6</c:v>
                </c:pt>
                <c:pt idx="229">
                  <c:v>8.3597252738252831E-6</c:v>
                </c:pt>
                <c:pt idx="230">
                  <c:v>8.1320689968206786E-6</c:v>
                </c:pt>
                <c:pt idx="231">
                  <c:v>7.9251866778334709E-6</c:v>
                </c:pt>
                <c:pt idx="232">
                  <c:v>7.6810352243502783E-6</c:v>
                </c:pt>
                <c:pt idx="233">
                  <c:v>7.4856273422900845E-6</c:v>
                </c:pt>
                <c:pt idx="234">
                  <c:v>7.2884797331146805E-6</c:v>
                </c:pt>
                <c:pt idx="235">
                  <c:v>7.0965243647530873E-6</c:v>
                </c:pt>
                <c:pt idx="236">
                  <c:v>6.8779015349364141E-6</c:v>
                </c:pt>
                <c:pt idx="237">
                  <c:v>6.6967594900878807E-6</c:v>
                </c:pt>
                <c:pt idx="238">
                  <c:v>6.5024100689242428E-6</c:v>
                </c:pt>
                <c:pt idx="239">
                  <c:v>6.3253331412309978E-6</c:v>
                </c:pt>
                <c:pt idx="240">
                  <c:v>6.1587439899134372E-6</c:v>
                </c:pt>
                <c:pt idx="241">
                  <c:v>5.980008538639375E-6</c:v>
                </c:pt>
                <c:pt idx="242">
                  <c:v>5.8118066170987511E-6</c:v>
                </c:pt>
                <c:pt idx="243">
                  <c:v>5.6691676402505797E-6</c:v>
                </c:pt>
                <c:pt idx="244">
                  <c:v>5.4995765790138961E-6</c:v>
                </c:pt>
                <c:pt idx="245">
                  <c:v>5.3498093213505211E-6</c:v>
                </c:pt>
                <c:pt idx="246">
                  <c:v>5.2089123638851158E-6</c:v>
                </c:pt>
                <c:pt idx="247">
                  <c:v>5.0577423682608703E-6</c:v>
                </c:pt>
                <c:pt idx="248">
                  <c:v>4.9200073638329265E-6</c:v>
                </c:pt>
                <c:pt idx="249">
                  <c:v>4.7992557864494156E-6</c:v>
                </c:pt>
                <c:pt idx="250">
                  <c:v>4.6599746034394506E-6</c:v>
                </c:pt>
                <c:pt idx="251">
                  <c:v>4.533071812449814E-6</c:v>
                </c:pt>
                <c:pt idx="252">
                  <c:v>4.3934213389980143E-6</c:v>
                </c:pt>
                <c:pt idx="253">
                  <c:v>4.2737774616471035E-6</c:v>
                </c:pt>
                <c:pt idx="254">
                  <c:v>4.1573917870231852E-6</c:v>
                </c:pt>
                <c:pt idx="255">
                  <c:v>4.0553570584220427E-6</c:v>
                </c:pt>
                <c:pt idx="256">
                  <c:v>3.926807897231835E-6</c:v>
                </c:pt>
                <c:pt idx="257">
                  <c:v>3.8269087049949977E-6</c:v>
                </c:pt>
                <c:pt idx="258">
                  <c:v>3.7261201047583917E-6</c:v>
                </c:pt>
                <c:pt idx="259">
                  <c:v>3.614654594658675E-6</c:v>
                </c:pt>
                <c:pt idx="260">
                  <c:v>3.5162184881212846E-6</c:v>
                </c:pt>
                <c:pt idx="261">
                  <c:v>3.4173165045476534E-6</c:v>
                </c:pt>
                <c:pt idx="262">
                  <c:v>3.3303789289502855E-6</c:v>
                </c:pt>
                <c:pt idx="263">
                  <c:v>3.2337266274819331E-6</c:v>
                </c:pt>
                <c:pt idx="264">
                  <c:v>3.1398793123464857E-6</c:v>
                </c:pt>
                <c:pt idx="266">
                  <c:v>3.0487555788778662E-6</c:v>
                </c:pt>
                <c:pt idx="267">
                  <c:v>2.9009410049067773E-6</c:v>
                </c:pt>
                <c:pt idx="269">
                  <c:v>2.7350054879537E-6</c:v>
                </c:pt>
                <c:pt idx="270">
                  <c:v>2.6556317648492764E-6</c:v>
                </c:pt>
                <c:pt idx="271">
                  <c:v>2.588071681664676E-6</c:v>
                </c:pt>
                <c:pt idx="272">
                  <c:v>2.5083408830748472E-6</c:v>
                </c:pt>
                <c:pt idx="273">
                  <c:v>2.4400324724280028E-6</c:v>
                </c:pt>
                <c:pt idx="274">
                  <c:v>2.3735842710519886E-6</c:v>
                </c:pt>
                <c:pt idx="275">
                  <c:v>2.3025793720956731E-6</c:v>
                </c:pt>
                <c:pt idx="276">
                  <c:v>2.2419367569362632E-6</c:v>
                </c:pt>
                <c:pt idx="277">
                  <c:v>2.1828912753297462E-6</c:v>
                </c:pt>
                <c:pt idx="278">
                  <c:v>2.1195406866679568E-6</c:v>
                </c:pt>
                <c:pt idx="279">
                  <c:v>2.0675208699650211E-6</c:v>
                </c:pt>
                <c:pt idx="280">
                  <c:v>2.0019833427514063E-6</c:v>
                </c:pt>
                <c:pt idx="281">
                  <c:v>1.9510522750632073E-6</c:v>
                </c:pt>
                <c:pt idx="282">
                  <c:v>1.8961743029714622E-6</c:v>
                </c:pt>
                <c:pt idx="283">
                  <c:v>1.8496365600076971E-6</c:v>
                </c:pt>
                <c:pt idx="284">
                  <c:v>1.794305363786447E-6</c:v>
                </c:pt>
                <c:pt idx="285">
                  <c:v>1.7470490689662893E-6</c:v>
                </c:pt>
                <c:pt idx="286">
                  <c:v>1.69790917083284E-6</c:v>
                </c:pt>
                <c:pt idx="287">
                  <c:v>1.6471168435570301E-6</c:v>
                </c:pt>
                <c:pt idx="288">
                  <c:v>1.6022617225915315E-6</c:v>
                </c:pt>
                <c:pt idx="289">
                  <c:v>1.5571943119332494E-6</c:v>
                </c:pt>
                <c:pt idx="290">
                  <c:v>1.5147880069392992E-6</c:v>
                </c:pt>
                <c:pt idx="291">
                  <c:v>1.4776106151768096E-6</c:v>
                </c:pt>
                <c:pt idx="292">
                  <c:v>1.4307724200659123E-6</c:v>
                </c:pt>
                <c:pt idx="293">
                  <c:v>1.3943731327108858E-6</c:v>
                </c:pt>
                <c:pt idx="294">
                  <c:v>1.3551530816438748E-6</c:v>
                </c:pt>
                <c:pt idx="295">
                  <c:v>1.3218936045529419E-6</c:v>
                </c:pt>
                <c:pt idx="296">
                  <c:v>1.2811699903314062E-6</c:v>
                </c:pt>
                <c:pt idx="297">
                  <c:v>1.2462805196065601E-6</c:v>
                </c:pt>
                <c:pt idx="298">
                  <c:v>1.2112259244798147E-6</c:v>
                </c:pt>
                <c:pt idx="299">
                  <c:v>1.1793260870629298E-6</c:v>
                </c:pt>
                <c:pt idx="300">
                  <c:v>1.1461547441316855E-6</c:v>
                </c:pt>
                <c:pt idx="301">
                  <c:v>1.1139164238851189E-6</c:v>
                </c:pt>
                <c:pt idx="302">
                  <c:v>1.0825848828475905E-6</c:v>
                </c:pt>
                <c:pt idx="303">
                  <c:v>1.0560150380102957E-6</c:v>
                </c:pt>
                <c:pt idx="304">
                  <c:v>1.0225408345345371E-6</c:v>
                </c:pt>
                <c:pt idx="305">
                  <c:v>9.965270833981004E-7</c:v>
                </c:pt>
                <c:pt idx="306">
                  <c:v>9.6938915262769633E-7</c:v>
                </c:pt>
                <c:pt idx="307">
                  <c:v>9.4472759651263406E-7</c:v>
                </c:pt>
                <c:pt idx="308">
                  <c:v>9.1646641853394191E-7</c:v>
                </c:pt>
                <c:pt idx="309">
                  <c:v>8.9150874037956034E-7</c:v>
                </c:pt>
                <c:pt idx="310">
                  <c:v>8.6643294287305257E-7</c:v>
                </c:pt>
                <c:pt idx="311">
                  <c:v>8.4128783482882228E-7</c:v>
                </c:pt>
                <c:pt idx="312">
                  <c:v>8.176246193881365E-7</c:v>
                </c:pt>
                <c:pt idx="313">
                  <c:v>7.9535865122049652E-7</c:v>
                </c:pt>
                <c:pt idx="314">
                  <c:v>7.7369904118675596E-7</c:v>
                </c:pt>
                <c:pt idx="315">
                  <c:v>5.3887818784361708E-7</c:v>
                </c:pt>
                <c:pt idx="316">
                  <c:v>7.3145979339413507E-7</c:v>
                </c:pt>
                <c:pt idx="317">
                  <c:v>7.1154030945319131E-7</c:v>
                </c:pt>
                <c:pt idx="318">
                  <c:v>6.9152655085563714E-7</c:v>
                </c:pt>
                <c:pt idx="319">
                  <c:v>6.7269454922149833E-7</c:v>
                </c:pt>
                <c:pt idx="320">
                  <c:v>6.5437539020361054E-7</c:v>
                </c:pt>
                <c:pt idx="321">
                  <c:v>6.3596953052465659E-7</c:v>
                </c:pt>
                <c:pt idx="322">
                  <c:v>6.1808137929805667E-7</c:v>
                </c:pt>
                <c:pt idx="323">
                  <c:v>6.0180308215173278E-7</c:v>
                </c:pt>
                <c:pt idx="324">
                  <c:v>5.8433790651808498E-7</c:v>
                </c:pt>
                <c:pt idx="325">
                  <c:v>5.6842492039076712E-7</c:v>
                </c:pt>
                <c:pt idx="326">
                  <c:v>5.5345441639337301E-7</c:v>
                </c:pt>
                <c:pt idx="327">
                  <c:v>5.3987100302683132E-7</c:v>
                </c:pt>
                <c:pt idx="328">
                  <c:v>5.2227695204176518E-7</c:v>
                </c:pt>
                <c:pt idx="329">
                  <c:v>5.0899006686725235E-7</c:v>
                </c:pt>
                <c:pt idx="330">
                  <c:v>4.9467351418359276E-7</c:v>
                </c:pt>
                <c:pt idx="331">
                  <c:v>4.8075964849538962E-7</c:v>
                </c:pt>
                <c:pt idx="332">
                  <c:v>4.6809796885854635E-7</c:v>
                </c:pt>
                <c:pt idx="333">
                  <c:v>4.5451310450285503E-7</c:v>
                </c:pt>
                <c:pt idx="334">
                  <c:v>4.4213557320467873E-7</c:v>
                </c:pt>
                <c:pt idx="335">
                  <c:v>4.293041742489052E-7</c:v>
                </c:pt>
                <c:pt idx="336">
                  <c:v>4.1761314532023326E-7</c:v>
                </c:pt>
                <c:pt idx="337">
                  <c:v>4.0624049241865255E-7</c:v>
                </c:pt>
                <c:pt idx="338">
                  <c:v>3.948140151835588E-7</c:v>
                </c:pt>
                <c:pt idx="339">
                  <c:v>3.8476982605263047E-7</c:v>
                </c:pt>
                <c:pt idx="340">
                  <c:v>3.7360326212193429E-7</c:v>
                </c:pt>
                <c:pt idx="341">
                  <c:v>3.6409868102711174E-7</c:v>
                </c:pt>
                <c:pt idx="342">
                  <c:v>3.535320229279518E-7</c:v>
                </c:pt>
                <c:pt idx="343">
                  <c:v>3.3423133115486288E-7</c:v>
                </c:pt>
                <c:pt idx="344">
                  <c:v>3.34847110282246E-7</c:v>
                </c:pt>
                <c:pt idx="345">
                  <c:v>3.2512937409088495E-7</c:v>
                </c:pt>
                <c:pt idx="346">
                  <c:v>3.159843394110794E-7</c:v>
                </c:pt>
                <c:pt idx="347">
                  <c:v>3.0681402747853727E-7</c:v>
                </c:pt>
                <c:pt idx="348">
                  <c:v>2.9845871232873796E-7</c:v>
                </c:pt>
                <c:pt idx="349">
                  <c:v>2.9059825937234277E-7</c:v>
                </c:pt>
                <c:pt idx="350">
                  <c:v>2.8216468734638458E-7</c:v>
                </c:pt>
                <c:pt idx="351">
                  <c:v>2.7523952879287006E-7</c:v>
                </c:pt>
                <c:pt idx="362">
                  <c:v>6.6000000000000003E-2</c:v>
                </c:pt>
                <c:pt idx="363">
                  <c:v>8.7230567847658175E-4</c:v>
                </c:pt>
                <c:pt idx="364">
                  <c:v>8.4855060798476355E-4</c:v>
                </c:pt>
                <c:pt idx="365">
                  <c:v>8.2620248457720036E-4</c:v>
                </c:pt>
                <c:pt idx="366">
                  <c:v>0.1</c:v>
                </c:pt>
                <c:pt idx="368">
                  <c:v>7.5982564311483319E-4</c:v>
                </c:pt>
                <c:pt idx="369">
                  <c:v>7.3845374500098216E-4</c:v>
                </c:pt>
                <c:pt idx="370">
                  <c:v>7.1702277407997372E-4</c:v>
                </c:pt>
                <c:pt idx="371">
                  <c:v>6.9621376021142278E-4</c:v>
                </c:pt>
                <c:pt idx="372">
                  <c:v>6.753867820844155E-4</c:v>
                </c:pt>
                <c:pt idx="373">
                  <c:v>6.5518283533468383E-4</c:v>
                </c:pt>
                <c:pt idx="374">
                  <c:v>6.3616850385210359E-4</c:v>
                </c:pt>
                <c:pt idx="375">
                  <c:v>6.177059951314013E-4</c:v>
                </c:pt>
                <c:pt idx="376">
                  <c:v>6.0421159584735985E-4</c:v>
                </c:pt>
                <c:pt idx="377">
                  <c:v>5.850589311846338E-4</c:v>
                </c:pt>
                <c:pt idx="378">
                  <c:v>5.6807969446713634E-4</c:v>
                </c:pt>
                <c:pt idx="379">
                  <c:v>5.561810707917016E-4</c:v>
                </c:pt>
                <c:pt idx="380">
                  <c:v>5.3904678457817386E-4</c:v>
                </c:pt>
                <c:pt idx="381">
                  <c:v>5.2436718924594398E-4</c:v>
                </c:pt>
                <c:pt idx="382">
                  <c:v>5.0914931262098907E-4</c:v>
                </c:pt>
                <c:pt idx="383">
                  <c:v>4.9528390040299783E-4</c:v>
                </c:pt>
                <c:pt idx="384">
                  <c:v>4.8091006190730966E-4</c:v>
                </c:pt>
                <c:pt idx="385">
                  <c:v>4.682444208597265E-4</c:v>
                </c:pt>
                <c:pt idx="386">
                  <c:v>4.554929513927969E-4</c:v>
                </c:pt>
                <c:pt idx="387">
                  <c:v>4.4186704757155821E-4</c:v>
                </c:pt>
                <c:pt idx="388">
                  <c:v>4.3062581492567497E-4</c:v>
                </c:pt>
                <c:pt idx="389">
                  <c:v>4.1889879440802646E-4</c:v>
                </c:pt>
                <c:pt idx="390">
                  <c:v>4.067417596003935E-4</c:v>
                </c:pt>
                <c:pt idx="391">
                  <c:v>3.9639412500851206E-4</c:v>
                </c:pt>
                <c:pt idx="392">
                  <c:v>3.8312312814379719E-4</c:v>
                </c:pt>
                <c:pt idx="393">
                  <c:v>3.7268972487626789E-4</c:v>
                </c:pt>
                <c:pt idx="394">
                  <c:v>3.6220694254283345E-4</c:v>
                </c:pt>
                <c:pt idx="395">
                  <c:v>3.5201901332209632E-4</c:v>
                </c:pt>
                <c:pt idx="396">
                  <c:v>3.4306354210903388E-4</c:v>
                </c:pt>
                <c:pt idx="397">
                  <c:v>3.3402833984349503E-4</c:v>
                </c:pt>
                <c:pt idx="398">
                  <c:v>3.2463300064829609E-4</c:v>
                </c:pt>
                <c:pt idx="399">
                  <c:v>3.1521169234836449E-4</c:v>
                </c:pt>
                <c:pt idx="400">
                  <c:v>3.0747546224826585E-4</c:v>
                </c:pt>
                <c:pt idx="401">
                  <c:v>2.9745503342522728E-4</c:v>
                </c:pt>
                <c:pt idx="402">
                  <c:v>2.8988768652574962E-4</c:v>
                </c:pt>
                <c:pt idx="404">
                  <c:v>2.7380947360139472E-4</c:v>
                </c:pt>
                <c:pt idx="405">
                  <c:v>2.6659820317318032E-4</c:v>
                </c:pt>
                <c:pt idx="406">
                  <c:v>2.5886114668389413E-4</c:v>
                </c:pt>
                <c:pt idx="407">
                  <c:v>2.5158006305280809E-4</c:v>
                </c:pt>
                <c:pt idx="408">
                  <c:v>2.4450377716569413E-4</c:v>
                </c:pt>
                <c:pt idx="409">
                  <c:v>2.3675334853272981E-4</c:v>
                </c:pt>
                <c:pt idx="410">
                  <c:v>2.3073027103651236E-4</c:v>
                </c:pt>
                <c:pt idx="411">
                  <c:v>2.2486042247137549E-4</c:v>
                </c:pt>
                <c:pt idx="412">
                  <c:v>2.1974579000603789E-4</c:v>
                </c:pt>
                <c:pt idx="413">
                  <c:v>2.1278015502657502E-4</c:v>
                </c:pt>
                <c:pt idx="414">
                  <c:v>2.067952085653905E-4</c:v>
                </c:pt>
                <c:pt idx="415">
                  <c:v>2.0097860291652832E-4</c:v>
                </c:pt>
                <c:pt idx="416">
                  <c:v>1.9586564587516071E-4</c:v>
                </c:pt>
                <c:pt idx="417">
                  <c:v>1.9000639724262098E-4</c:v>
                </c:pt>
                <c:pt idx="418">
                  <c:v>1.8483204670041476E-4</c:v>
                </c:pt>
                <c:pt idx="419">
                  <c:v>1.7996415862106579E-4</c:v>
                </c:pt>
                <c:pt idx="420">
                  <c:v>1.7458059712106323E-4</c:v>
                </c:pt>
                <c:pt idx="421">
                  <c:v>1.6982632978858718E-4</c:v>
                </c:pt>
                <c:pt idx="422">
                  <c:v>1.6504956152578928E-4</c:v>
                </c:pt>
                <c:pt idx="423">
                  <c:v>1.6040715119832971E-4</c:v>
                </c:pt>
                <c:pt idx="424">
                  <c:v>1.5661435587830381E-4</c:v>
                </c:pt>
                <c:pt idx="425">
                  <c:v>1.5164989928706724E-4</c:v>
                </c:pt>
                <c:pt idx="426">
                  <c:v>1.4765592340381292E-4</c:v>
                </c:pt>
                <c:pt idx="427">
                  <c:v>1.436348824367086E-4</c:v>
                </c:pt>
                <c:pt idx="428">
                  <c:v>1.4010965628582421E-4</c:v>
                </c:pt>
                <c:pt idx="429">
                  <c:v>1.3591832753937535E-4</c:v>
                </c:pt>
                <c:pt idx="430">
                  <c:v>1.3209530225153634E-4</c:v>
                </c:pt>
                <c:pt idx="431">
                  <c:v>1.2837980861609512E-4</c:v>
                </c:pt>
                <c:pt idx="432">
                  <c:v>1.2476882205032032E-4</c:v>
                </c:pt>
                <c:pt idx="433">
                  <c:v>1.2148280822114055E-4</c:v>
                </c:pt>
                <c:pt idx="434">
                  <c:v>1.1795720550328001E-4</c:v>
                </c:pt>
                <c:pt idx="435">
                  <c:v>1.1474493507917606E-4</c:v>
                </c:pt>
                <c:pt idx="436">
                  <c:v>1.1182578888520036E-4</c:v>
                </c:pt>
                <c:pt idx="437">
                  <c:v>1.0848056161126629E-4</c:v>
                </c:pt>
                <c:pt idx="438">
                  <c:v>1.0562352874204485E-4</c:v>
                </c:pt>
                <c:pt idx="439">
                  <c:v>1.054292885579049E-4</c:v>
                </c:pt>
                <c:pt idx="453" formatCode="0.E+00">
                  <c:v>2.7523952879287006E-7</c:v>
                </c:pt>
              </c:numCache>
            </c:numRef>
          </c:val>
          <c:smooth val="0"/>
        </c:ser>
        <c:ser>
          <c:idx val="2"/>
          <c:order val="2"/>
          <c:tx>
            <c:strRef>
              <c:f>浮遊塵!$J$233</c:f>
              <c:strCache>
                <c:ptCount val="1"/>
                <c:pt idx="0">
                  <c:v>K-40</c:v>
                </c:pt>
              </c:strCache>
            </c:strRef>
          </c:tx>
          <c:spPr>
            <a:ln w="0">
              <a:solidFill>
                <a:srgbClr val="00B050"/>
              </a:solidFill>
              <a:prstDash val="solid"/>
            </a:ln>
          </c:spPr>
          <c:marker>
            <c:symbol val="square"/>
            <c:size val="4"/>
            <c:spPr>
              <a:solidFill>
                <a:schemeClr val="bg1"/>
              </a:solidFill>
              <a:ln>
                <a:solidFill>
                  <a:srgbClr val="00B050"/>
                </a:solidFill>
              </a:ln>
            </c:spPr>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浮遊塵!$J$235:$J$722</c:f>
              <c:numCache>
                <c:formatCode>0.000</c:formatCode>
                <c:ptCount val="488"/>
                <c:pt idx="0">
                  <c:v>0.7407407407407407</c:v>
                </c:pt>
                <c:pt idx="1">
                  <c:v>0.7407407407407407</c:v>
                </c:pt>
                <c:pt idx="2">
                  <c:v>0.7407407407407407</c:v>
                </c:pt>
                <c:pt idx="3">
                  <c:v>0.37037037037037035</c:v>
                </c:pt>
                <c:pt idx="4">
                  <c:v>0.37037037037037035</c:v>
                </c:pt>
                <c:pt idx="5">
                  <c:v>0.37037037037037035</c:v>
                </c:pt>
                <c:pt idx="6">
                  <c:v>1.6500000000000001E-2</c:v>
                </c:pt>
                <c:pt idx="7">
                  <c:v>0.37037037037037035</c:v>
                </c:pt>
                <c:pt idx="8">
                  <c:v>0.37037037037037035</c:v>
                </c:pt>
                <c:pt idx="9">
                  <c:v>0.37037037037037035</c:v>
                </c:pt>
                <c:pt idx="10">
                  <c:v>0.37037037037037035</c:v>
                </c:pt>
                <c:pt idx="11">
                  <c:v>1.6500000000000001E-2</c:v>
                </c:pt>
                <c:pt idx="12">
                  <c:v>1.6500000000000001E-2</c:v>
                </c:pt>
                <c:pt idx="13">
                  <c:v>1.6500000000000001E-2</c:v>
                </c:pt>
                <c:pt idx="14">
                  <c:v>0.37037037037037035</c:v>
                </c:pt>
                <c:pt idx="15">
                  <c:v>1.6500000000000001E-2</c:v>
                </c:pt>
                <c:pt idx="16">
                  <c:v>1.6500000000000001E-2</c:v>
                </c:pt>
                <c:pt idx="17">
                  <c:v>0.37037037037037035</c:v>
                </c:pt>
                <c:pt idx="18">
                  <c:v>0.18518518518518517</c:v>
                </c:pt>
                <c:pt idx="19">
                  <c:v>0.37037037037037035</c:v>
                </c:pt>
                <c:pt idx="20">
                  <c:v>1.6500000000000001E-2</c:v>
                </c:pt>
                <c:pt idx="21">
                  <c:v>0.37037037037037035</c:v>
                </c:pt>
                <c:pt idx="22">
                  <c:v>0.37037037037037035</c:v>
                </c:pt>
                <c:pt idx="23">
                  <c:v>0.18518518518518517</c:v>
                </c:pt>
                <c:pt idx="24">
                  <c:v>1.6500000000000001E-2</c:v>
                </c:pt>
                <c:pt idx="25">
                  <c:v>1.6500000000000001E-2</c:v>
                </c:pt>
                <c:pt idx="26">
                  <c:v>0.18518518518518517</c:v>
                </c:pt>
                <c:pt idx="27">
                  <c:v>0.18518518518518517</c:v>
                </c:pt>
                <c:pt idx="28">
                  <c:v>0.18518518518518517</c:v>
                </c:pt>
                <c:pt idx="29">
                  <c:v>0.18518518518518517</c:v>
                </c:pt>
                <c:pt idx="30">
                  <c:v>0.18518518518518517</c:v>
                </c:pt>
                <c:pt idx="31">
                  <c:v>0.18518518518518517</c:v>
                </c:pt>
                <c:pt idx="32">
                  <c:v>1.6500000000000001E-2</c:v>
                </c:pt>
                <c:pt idx="33">
                  <c:v>0.18518518518518517</c:v>
                </c:pt>
                <c:pt idx="34">
                  <c:v>0.18518518518518517</c:v>
                </c:pt>
                <c:pt idx="35">
                  <c:v>0.18518518518518517</c:v>
                </c:pt>
                <c:pt idx="36">
                  <c:v>1.6500000000000001E-2</c:v>
                </c:pt>
                <c:pt idx="37">
                  <c:v>0.18518518518518517</c:v>
                </c:pt>
                <c:pt idx="38">
                  <c:v>0.18518518518518517</c:v>
                </c:pt>
                <c:pt idx="39">
                  <c:v>0.18518518518518517</c:v>
                </c:pt>
                <c:pt idx="40">
                  <c:v>0.18518518518518517</c:v>
                </c:pt>
                <c:pt idx="41">
                  <c:v>0.18518518518518517</c:v>
                </c:pt>
                <c:pt idx="42">
                  <c:v>0.18518518518518517</c:v>
                </c:pt>
                <c:pt idx="43">
                  <c:v>1.6500000000000001E-2</c:v>
                </c:pt>
                <c:pt idx="44">
                  <c:v>0.18518518518518517</c:v>
                </c:pt>
                <c:pt idx="45">
                  <c:v>1.6500000000000001E-2</c:v>
                </c:pt>
                <c:pt idx="46">
                  <c:v>1.6500000000000001E-2</c:v>
                </c:pt>
                <c:pt idx="47">
                  <c:v>0.18518518518518517</c:v>
                </c:pt>
                <c:pt idx="48">
                  <c:v>0.18518518518518517</c:v>
                </c:pt>
                <c:pt idx="49">
                  <c:v>1.6500000000000001E-2</c:v>
                </c:pt>
                <c:pt idx="50">
                  <c:v>1.6500000000000001E-2</c:v>
                </c:pt>
                <c:pt idx="51">
                  <c:v>0.37037037037037035</c:v>
                </c:pt>
                <c:pt idx="52">
                  <c:v>1.6500000000000001E-2</c:v>
                </c:pt>
                <c:pt idx="53">
                  <c:v>0.37037037037037035</c:v>
                </c:pt>
                <c:pt idx="55">
                  <c:v>1.6500000000000001E-2</c:v>
                </c:pt>
                <c:pt idx="56">
                  <c:v>1.6500000000000001E-2</c:v>
                </c:pt>
                <c:pt idx="57">
                  <c:v>1.6500000000000001E-2</c:v>
                </c:pt>
                <c:pt idx="58">
                  <c:v>0.28518518518518521</c:v>
                </c:pt>
                <c:pt idx="59">
                  <c:v>0.21851851851851853</c:v>
                </c:pt>
                <c:pt idx="60">
                  <c:v>0.34444444444444444</c:v>
                </c:pt>
                <c:pt idx="61">
                  <c:v>1.6500000000000001E-2</c:v>
                </c:pt>
                <c:pt idx="62">
                  <c:v>0.40740740740740738</c:v>
                </c:pt>
                <c:pt idx="63">
                  <c:v>0.44444444444444448</c:v>
                </c:pt>
                <c:pt idx="64">
                  <c:v>0.33703703703703708</c:v>
                </c:pt>
                <c:pt idx="65">
                  <c:v>0.28518518518518521</c:v>
                </c:pt>
                <c:pt idx="66">
                  <c:v>1.6500000000000001E-2</c:v>
                </c:pt>
                <c:pt idx="67">
                  <c:v>0.37037037037037035</c:v>
                </c:pt>
                <c:pt idx="68">
                  <c:v>0.21851851851851853</c:v>
                </c:pt>
                <c:pt idx="69">
                  <c:v>0.21851851851851853</c:v>
                </c:pt>
                <c:pt idx="70">
                  <c:v>0.36296296296296293</c:v>
                </c:pt>
                <c:pt idx="71">
                  <c:v>0.21111111111111111</c:v>
                </c:pt>
                <c:pt idx="72">
                  <c:v>0.29629629629629628</c:v>
                </c:pt>
                <c:pt idx="73">
                  <c:v>0.35925925925925928</c:v>
                </c:pt>
                <c:pt idx="75">
                  <c:v>0.32962962962962966</c:v>
                </c:pt>
                <c:pt idx="76">
                  <c:v>0.40740740740740738</c:v>
                </c:pt>
                <c:pt idx="77">
                  <c:v>0.2074074074074074</c:v>
                </c:pt>
                <c:pt idx="78">
                  <c:v>0.23703703703703705</c:v>
                </c:pt>
                <c:pt idx="79">
                  <c:v>0.19</c:v>
                </c:pt>
                <c:pt idx="80">
                  <c:v>0.28000000000000003</c:v>
                </c:pt>
                <c:pt idx="81">
                  <c:v>0.36</c:v>
                </c:pt>
                <c:pt idx="82">
                  <c:v>0.28000000000000003</c:v>
                </c:pt>
                <c:pt idx="84">
                  <c:v>0.28000000000000003</c:v>
                </c:pt>
                <c:pt idx="85">
                  <c:v>0.32</c:v>
                </c:pt>
                <c:pt idx="86">
                  <c:v>0.28999999999999998</c:v>
                </c:pt>
                <c:pt idx="87">
                  <c:v>0.34</c:v>
                </c:pt>
                <c:pt idx="88">
                  <c:v>0.39</c:v>
                </c:pt>
                <c:pt idx="89">
                  <c:v>0.32</c:v>
                </c:pt>
                <c:pt idx="90">
                  <c:v>0.66</c:v>
                </c:pt>
                <c:pt idx="91">
                  <c:v>0.3</c:v>
                </c:pt>
                <c:pt idx="92">
                  <c:v>0.43</c:v>
                </c:pt>
                <c:pt idx="93">
                  <c:v>0.21</c:v>
                </c:pt>
                <c:pt idx="94">
                  <c:v>0.28999999999999998</c:v>
                </c:pt>
                <c:pt idx="95">
                  <c:v>0.26</c:v>
                </c:pt>
                <c:pt idx="96">
                  <c:v>0.28000000000000003</c:v>
                </c:pt>
                <c:pt idx="97">
                  <c:v>0.38</c:v>
                </c:pt>
                <c:pt idx="98">
                  <c:v>0.34</c:v>
                </c:pt>
                <c:pt idx="99">
                  <c:v>0.33</c:v>
                </c:pt>
                <c:pt idx="100">
                  <c:v>0.23</c:v>
                </c:pt>
                <c:pt idx="101">
                  <c:v>0.24</c:v>
                </c:pt>
                <c:pt idx="102">
                  <c:v>0.23</c:v>
                </c:pt>
                <c:pt idx="103">
                  <c:v>0.55000000000000004</c:v>
                </c:pt>
                <c:pt idx="104">
                  <c:v>0.28999999999999998</c:v>
                </c:pt>
                <c:pt idx="105">
                  <c:v>0.21</c:v>
                </c:pt>
                <c:pt idx="106">
                  <c:v>0.4</c:v>
                </c:pt>
                <c:pt idx="107">
                  <c:v>0.28000000000000003</c:v>
                </c:pt>
                <c:pt idx="108">
                  <c:v>0.28999999999999998</c:v>
                </c:pt>
                <c:pt idx="109">
                  <c:v>0.2</c:v>
                </c:pt>
                <c:pt idx="110">
                  <c:v>0.19</c:v>
                </c:pt>
                <c:pt idx="111" formatCode="&quot;(&quot;0.00&quot;)&quot;">
                  <c:v>0.11</c:v>
                </c:pt>
                <c:pt idx="112">
                  <c:v>1.6500000000000001E-2</c:v>
                </c:pt>
                <c:pt idx="113">
                  <c:v>0.22</c:v>
                </c:pt>
                <c:pt idx="114">
                  <c:v>0.33</c:v>
                </c:pt>
                <c:pt idx="115">
                  <c:v>1.6500000000000001E-2</c:v>
                </c:pt>
                <c:pt idx="116">
                  <c:v>0.17</c:v>
                </c:pt>
                <c:pt idx="117">
                  <c:v>0.18</c:v>
                </c:pt>
                <c:pt idx="118" formatCode="&quot;(&quot;0.00&quot;)&quot;">
                  <c:v>0.25</c:v>
                </c:pt>
                <c:pt idx="119" formatCode="&quot;(&quot;0.00&quot;)&quot;">
                  <c:v>0.3</c:v>
                </c:pt>
                <c:pt idx="120" formatCode="&quot;(&quot;0.00&quot;)&quot;">
                  <c:v>0.26</c:v>
                </c:pt>
                <c:pt idx="121">
                  <c:v>0.26</c:v>
                </c:pt>
                <c:pt idx="122">
                  <c:v>1.6500000000000001E-2</c:v>
                </c:pt>
                <c:pt idx="123">
                  <c:v>1.6500000000000001E-2</c:v>
                </c:pt>
                <c:pt idx="124">
                  <c:v>1.6500000000000001E-2</c:v>
                </c:pt>
                <c:pt idx="125">
                  <c:v>1.6500000000000001E-2</c:v>
                </c:pt>
                <c:pt idx="126">
                  <c:v>1.6500000000000001E-2</c:v>
                </c:pt>
                <c:pt idx="127">
                  <c:v>0.23</c:v>
                </c:pt>
                <c:pt idx="128">
                  <c:v>1.6500000000000001E-2</c:v>
                </c:pt>
                <c:pt idx="129">
                  <c:v>1.6500000000000001E-2</c:v>
                </c:pt>
                <c:pt idx="130">
                  <c:v>1.6500000000000001E-2</c:v>
                </c:pt>
                <c:pt idx="131">
                  <c:v>1.6500000000000001E-2</c:v>
                </c:pt>
                <c:pt idx="132">
                  <c:v>1.6500000000000001E-2</c:v>
                </c:pt>
                <c:pt idx="133">
                  <c:v>1.6500000000000001E-2</c:v>
                </c:pt>
                <c:pt idx="134">
                  <c:v>1.6500000000000001E-2</c:v>
                </c:pt>
                <c:pt idx="135">
                  <c:v>1.6500000000000001E-2</c:v>
                </c:pt>
                <c:pt idx="136">
                  <c:v>1.6500000000000001E-2</c:v>
                </c:pt>
                <c:pt idx="137">
                  <c:v>1.6500000000000001E-2</c:v>
                </c:pt>
                <c:pt idx="138">
                  <c:v>1.6500000000000001E-2</c:v>
                </c:pt>
                <c:pt idx="139">
                  <c:v>1.6500000000000001E-2</c:v>
                </c:pt>
                <c:pt idx="140">
                  <c:v>1.6500000000000001E-2</c:v>
                </c:pt>
                <c:pt idx="141">
                  <c:v>1.6500000000000001E-2</c:v>
                </c:pt>
                <c:pt idx="142">
                  <c:v>0.14000000000000001</c:v>
                </c:pt>
                <c:pt idx="143">
                  <c:v>8.2000000000000003E-2</c:v>
                </c:pt>
                <c:pt idx="144">
                  <c:v>1.6500000000000001E-2</c:v>
                </c:pt>
                <c:pt idx="145">
                  <c:v>1.6500000000000001E-2</c:v>
                </c:pt>
                <c:pt idx="146">
                  <c:v>1.6500000000000001E-2</c:v>
                </c:pt>
                <c:pt idx="147">
                  <c:v>1.6500000000000001E-2</c:v>
                </c:pt>
                <c:pt idx="148">
                  <c:v>1.6500000000000001E-2</c:v>
                </c:pt>
                <c:pt idx="149">
                  <c:v>1.6500000000000001E-2</c:v>
                </c:pt>
                <c:pt idx="150">
                  <c:v>0.18</c:v>
                </c:pt>
                <c:pt idx="151">
                  <c:v>1.6500000000000001E-2</c:v>
                </c:pt>
                <c:pt idx="152">
                  <c:v>1.6500000000000001E-2</c:v>
                </c:pt>
                <c:pt idx="153">
                  <c:v>1.6500000000000001E-2</c:v>
                </c:pt>
                <c:pt idx="154">
                  <c:v>1.6500000000000001E-2</c:v>
                </c:pt>
                <c:pt idx="155">
                  <c:v>0.14000000000000001</c:v>
                </c:pt>
                <c:pt idx="156">
                  <c:v>0.16</c:v>
                </c:pt>
                <c:pt idx="157">
                  <c:v>1.6500000000000001E-2</c:v>
                </c:pt>
                <c:pt idx="158">
                  <c:v>1.6500000000000001E-2</c:v>
                </c:pt>
                <c:pt idx="159">
                  <c:v>1.6500000000000001E-2</c:v>
                </c:pt>
                <c:pt idx="160">
                  <c:v>1.6500000000000001E-2</c:v>
                </c:pt>
                <c:pt idx="161">
                  <c:v>1.6500000000000001E-2</c:v>
                </c:pt>
                <c:pt idx="162">
                  <c:v>1.6500000000000001E-2</c:v>
                </c:pt>
                <c:pt idx="163">
                  <c:v>1.6500000000000001E-2</c:v>
                </c:pt>
                <c:pt idx="164">
                  <c:v>1.6500000000000001E-2</c:v>
                </c:pt>
                <c:pt idx="165">
                  <c:v>1.6500000000000001E-2</c:v>
                </c:pt>
                <c:pt idx="166">
                  <c:v>1.6500000000000001E-2</c:v>
                </c:pt>
                <c:pt idx="167">
                  <c:v>1.6500000000000001E-2</c:v>
                </c:pt>
                <c:pt idx="168">
                  <c:v>1.6500000000000001E-2</c:v>
                </c:pt>
                <c:pt idx="169">
                  <c:v>1.6500000000000001E-2</c:v>
                </c:pt>
                <c:pt idx="170">
                  <c:v>1.6500000000000001E-2</c:v>
                </c:pt>
                <c:pt idx="171">
                  <c:v>1.6500000000000001E-2</c:v>
                </c:pt>
                <c:pt idx="172">
                  <c:v>1.6500000000000001E-2</c:v>
                </c:pt>
                <c:pt idx="173">
                  <c:v>1.6500000000000001E-2</c:v>
                </c:pt>
                <c:pt idx="174">
                  <c:v>1.6500000000000001E-2</c:v>
                </c:pt>
                <c:pt idx="175">
                  <c:v>1.6500000000000001E-2</c:v>
                </c:pt>
                <c:pt idx="176">
                  <c:v>1.6500000000000001E-2</c:v>
                </c:pt>
                <c:pt idx="177">
                  <c:v>1.6500000000000001E-2</c:v>
                </c:pt>
                <c:pt idx="178">
                  <c:v>1.6500000000000001E-2</c:v>
                </c:pt>
                <c:pt idx="179">
                  <c:v>1.6500000000000001E-2</c:v>
                </c:pt>
                <c:pt idx="180">
                  <c:v>1.6500000000000001E-2</c:v>
                </c:pt>
                <c:pt idx="181">
                  <c:v>1.6500000000000001E-2</c:v>
                </c:pt>
                <c:pt idx="182">
                  <c:v>1.6500000000000001E-2</c:v>
                </c:pt>
                <c:pt idx="183">
                  <c:v>1.6500000000000001E-2</c:v>
                </c:pt>
                <c:pt idx="184">
                  <c:v>1.6500000000000001E-2</c:v>
                </c:pt>
                <c:pt idx="185">
                  <c:v>1.6500000000000001E-2</c:v>
                </c:pt>
                <c:pt idx="186">
                  <c:v>1.6500000000000001E-2</c:v>
                </c:pt>
                <c:pt idx="187">
                  <c:v>1.6500000000000001E-2</c:v>
                </c:pt>
                <c:pt idx="188">
                  <c:v>1.6500000000000001E-2</c:v>
                </c:pt>
                <c:pt idx="189">
                  <c:v>1.6500000000000001E-2</c:v>
                </c:pt>
                <c:pt idx="190">
                  <c:v>1.6500000000000001E-2</c:v>
                </c:pt>
                <c:pt idx="191">
                  <c:v>1.6500000000000001E-2</c:v>
                </c:pt>
                <c:pt idx="192">
                  <c:v>0.22</c:v>
                </c:pt>
                <c:pt idx="193">
                  <c:v>1.6500000000000001E-2</c:v>
                </c:pt>
                <c:pt idx="194">
                  <c:v>1.6500000000000001E-2</c:v>
                </c:pt>
                <c:pt idx="195">
                  <c:v>1.6500000000000001E-2</c:v>
                </c:pt>
                <c:pt idx="196">
                  <c:v>1.6500000000000001E-2</c:v>
                </c:pt>
                <c:pt idx="197">
                  <c:v>1.6500000000000001E-2</c:v>
                </c:pt>
                <c:pt idx="198">
                  <c:v>1.6500000000000001E-2</c:v>
                </c:pt>
                <c:pt idx="199">
                  <c:v>0.27</c:v>
                </c:pt>
                <c:pt idx="200">
                  <c:v>1.6500000000000001E-2</c:v>
                </c:pt>
                <c:pt idx="201">
                  <c:v>1.6500000000000001E-2</c:v>
                </c:pt>
                <c:pt idx="202">
                  <c:v>1.6500000000000001E-2</c:v>
                </c:pt>
                <c:pt idx="203">
                  <c:v>1.6500000000000001E-2</c:v>
                </c:pt>
                <c:pt idx="204">
                  <c:v>1.6500000000000001E-2</c:v>
                </c:pt>
                <c:pt idx="205" formatCode="&quot;(&quot;0.00&quot;)&quot;">
                  <c:v>0.25</c:v>
                </c:pt>
                <c:pt idx="206">
                  <c:v>1.6500000000000001E-2</c:v>
                </c:pt>
                <c:pt idx="207">
                  <c:v>0.33</c:v>
                </c:pt>
                <c:pt idx="208">
                  <c:v>1.6500000000000001E-2</c:v>
                </c:pt>
                <c:pt idx="209">
                  <c:v>1.6500000000000001E-2</c:v>
                </c:pt>
                <c:pt idx="210">
                  <c:v>0.27</c:v>
                </c:pt>
                <c:pt idx="211">
                  <c:v>0.27</c:v>
                </c:pt>
                <c:pt idx="212">
                  <c:v>0.28999999999999998</c:v>
                </c:pt>
                <c:pt idx="213">
                  <c:v>0.21</c:v>
                </c:pt>
                <c:pt idx="214">
                  <c:v>0.21</c:v>
                </c:pt>
                <c:pt idx="215">
                  <c:v>0.25</c:v>
                </c:pt>
                <c:pt idx="216">
                  <c:v>1.6500000000000001E-2</c:v>
                </c:pt>
                <c:pt idx="217">
                  <c:v>0.17</c:v>
                </c:pt>
                <c:pt idx="218">
                  <c:v>1.6500000000000001E-2</c:v>
                </c:pt>
                <c:pt idx="219">
                  <c:v>1.6500000000000001E-2</c:v>
                </c:pt>
                <c:pt idx="220">
                  <c:v>1.6500000000000001E-2</c:v>
                </c:pt>
                <c:pt idx="221">
                  <c:v>1.6500000000000001E-2</c:v>
                </c:pt>
                <c:pt idx="222">
                  <c:v>1.6500000000000001E-2</c:v>
                </c:pt>
                <c:pt idx="223">
                  <c:v>1.6500000000000001E-2</c:v>
                </c:pt>
                <c:pt idx="224">
                  <c:v>1.6500000000000001E-2</c:v>
                </c:pt>
                <c:pt idx="225">
                  <c:v>1.6500000000000001E-2</c:v>
                </c:pt>
                <c:pt idx="226">
                  <c:v>1.6500000000000001E-2</c:v>
                </c:pt>
                <c:pt idx="227">
                  <c:v>1.6500000000000001E-2</c:v>
                </c:pt>
                <c:pt idx="228">
                  <c:v>1.6500000000000001E-2</c:v>
                </c:pt>
                <c:pt idx="229">
                  <c:v>1.6500000000000001E-2</c:v>
                </c:pt>
                <c:pt idx="230">
                  <c:v>1.6500000000000001E-2</c:v>
                </c:pt>
                <c:pt idx="231">
                  <c:v>1.6500000000000001E-2</c:v>
                </c:pt>
                <c:pt idx="232">
                  <c:v>1.6500000000000001E-2</c:v>
                </c:pt>
                <c:pt idx="233">
                  <c:v>1.6500000000000001E-2</c:v>
                </c:pt>
                <c:pt idx="234">
                  <c:v>1.6500000000000001E-2</c:v>
                </c:pt>
                <c:pt idx="235">
                  <c:v>1.6500000000000001E-2</c:v>
                </c:pt>
                <c:pt idx="236">
                  <c:v>1.6500000000000001E-2</c:v>
                </c:pt>
                <c:pt idx="237">
                  <c:v>1.6500000000000001E-2</c:v>
                </c:pt>
                <c:pt idx="238">
                  <c:v>1.6500000000000001E-2</c:v>
                </c:pt>
                <c:pt idx="239">
                  <c:v>1.6500000000000001E-2</c:v>
                </c:pt>
                <c:pt idx="240">
                  <c:v>1.6500000000000001E-2</c:v>
                </c:pt>
                <c:pt idx="241">
                  <c:v>1.6500000000000001E-2</c:v>
                </c:pt>
                <c:pt idx="242">
                  <c:v>1.6500000000000001E-2</c:v>
                </c:pt>
                <c:pt idx="243">
                  <c:v>1.6500000000000001E-2</c:v>
                </c:pt>
                <c:pt idx="244">
                  <c:v>1.6500000000000001E-2</c:v>
                </c:pt>
                <c:pt idx="245">
                  <c:v>1.6500000000000001E-2</c:v>
                </c:pt>
                <c:pt idx="246">
                  <c:v>0.22</c:v>
                </c:pt>
                <c:pt idx="247">
                  <c:v>1.6500000000000001E-2</c:v>
                </c:pt>
                <c:pt idx="248">
                  <c:v>1.6500000000000001E-2</c:v>
                </c:pt>
                <c:pt idx="249">
                  <c:v>1.6500000000000001E-2</c:v>
                </c:pt>
                <c:pt idx="250">
                  <c:v>1.6500000000000001E-2</c:v>
                </c:pt>
                <c:pt idx="251">
                  <c:v>1.6500000000000001E-2</c:v>
                </c:pt>
                <c:pt idx="252">
                  <c:v>1.6500000000000001E-2</c:v>
                </c:pt>
                <c:pt idx="253">
                  <c:v>1.6500000000000001E-2</c:v>
                </c:pt>
                <c:pt idx="254">
                  <c:v>1.6500000000000001E-2</c:v>
                </c:pt>
                <c:pt idx="255">
                  <c:v>1.6500000000000001E-2</c:v>
                </c:pt>
                <c:pt idx="256">
                  <c:v>0.26</c:v>
                </c:pt>
                <c:pt idx="257">
                  <c:v>1.6500000000000001E-2</c:v>
                </c:pt>
                <c:pt idx="258">
                  <c:v>1.6500000000000001E-2</c:v>
                </c:pt>
                <c:pt idx="259">
                  <c:v>1.6500000000000001E-2</c:v>
                </c:pt>
                <c:pt idx="260">
                  <c:v>1.6500000000000001E-2</c:v>
                </c:pt>
                <c:pt idx="261">
                  <c:v>1.6500000000000001E-2</c:v>
                </c:pt>
                <c:pt idx="262">
                  <c:v>1.6500000000000001E-2</c:v>
                </c:pt>
                <c:pt idx="263">
                  <c:v>1.6500000000000001E-2</c:v>
                </c:pt>
                <c:pt idx="264">
                  <c:v>1.6500000000000001E-2</c:v>
                </c:pt>
                <c:pt idx="266">
                  <c:v>1.6500000000000001E-2</c:v>
                </c:pt>
                <c:pt idx="267">
                  <c:v>0.38</c:v>
                </c:pt>
                <c:pt idx="269">
                  <c:v>0.37</c:v>
                </c:pt>
                <c:pt idx="270">
                  <c:v>0.26</c:v>
                </c:pt>
                <c:pt idx="271">
                  <c:v>1.6500000000000001E-2</c:v>
                </c:pt>
                <c:pt idx="272">
                  <c:v>1.6500000000000001E-2</c:v>
                </c:pt>
                <c:pt idx="273">
                  <c:v>1.6500000000000001E-2</c:v>
                </c:pt>
                <c:pt idx="274">
                  <c:v>0.32</c:v>
                </c:pt>
                <c:pt idx="275">
                  <c:v>0.17</c:v>
                </c:pt>
                <c:pt idx="276">
                  <c:v>1.6500000000000001E-2</c:v>
                </c:pt>
                <c:pt idx="277">
                  <c:v>1.6500000000000001E-2</c:v>
                </c:pt>
                <c:pt idx="278">
                  <c:v>1.6500000000000001E-2</c:v>
                </c:pt>
                <c:pt idx="279">
                  <c:v>1.6500000000000001E-2</c:v>
                </c:pt>
                <c:pt idx="280">
                  <c:v>1.6500000000000001E-2</c:v>
                </c:pt>
                <c:pt idx="281">
                  <c:v>1.6500000000000001E-2</c:v>
                </c:pt>
                <c:pt idx="282">
                  <c:v>0.28999999999999998</c:v>
                </c:pt>
                <c:pt idx="283">
                  <c:v>1.6500000000000001E-2</c:v>
                </c:pt>
                <c:pt idx="284">
                  <c:v>0.22</c:v>
                </c:pt>
                <c:pt idx="285">
                  <c:v>1.6500000000000001E-2</c:v>
                </c:pt>
                <c:pt idx="286">
                  <c:v>1.6500000000000001E-2</c:v>
                </c:pt>
                <c:pt idx="287">
                  <c:v>1.6500000000000001E-2</c:v>
                </c:pt>
                <c:pt idx="288">
                  <c:v>1.6500000000000001E-2</c:v>
                </c:pt>
                <c:pt idx="289">
                  <c:v>1.6500000000000001E-2</c:v>
                </c:pt>
                <c:pt idx="290">
                  <c:v>1.6500000000000001E-2</c:v>
                </c:pt>
                <c:pt idx="291">
                  <c:v>1.6500000000000001E-2</c:v>
                </c:pt>
                <c:pt idx="292">
                  <c:v>1.6500000000000001E-2</c:v>
                </c:pt>
                <c:pt idx="293">
                  <c:v>0.2</c:v>
                </c:pt>
                <c:pt idx="294">
                  <c:v>1.6500000000000001E-2</c:v>
                </c:pt>
                <c:pt idx="295">
                  <c:v>1.6500000000000001E-2</c:v>
                </c:pt>
                <c:pt idx="296">
                  <c:v>1.6500000000000001E-2</c:v>
                </c:pt>
                <c:pt idx="297">
                  <c:v>1.6500000000000001E-2</c:v>
                </c:pt>
                <c:pt idx="298">
                  <c:v>0.23</c:v>
                </c:pt>
                <c:pt idx="299" formatCode="&quot;(&quot;0.00&quot;)&quot;">
                  <c:v>0.22</c:v>
                </c:pt>
                <c:pt idx="300">
                  <c:v>1.6500000000000001E-2</c:v>
                </c:pt>
                <c:pt idx="301">
                  <c:v>0.23</c:v>
                </c:pt>
                <c:pt idx="302">
                  <c:v>0.25</c:v>
                </c:pt>
                <c:pt idx="303">
                  <c:v>0.25</c:v>
                </c:pt>
                <c:pt idx="304">
                  <c:v>1.6500000000000001E-2</c:v>
                </c:pt>
                <c:pt idx="305">
                  <c:v>0.2</c:v>
                </c:pt>
                <c:pt idx="306">
                  <c:v>0.51</c:v>
                </c:pt>
                <c:pt idx="307">
                  <c:v>1.6500000000000001E-2</c:v>
                </c:pt>
                <c:pt idx="308">
                  <c:v>0.28000000000000003</c:v>
                </c:pt>
                <c:pt idx="309">
                  <c:v>1.6500000000000001E-2</c:v>
                </c:pt>
                <c:pt idx="310">
                  <c:v>0.23</c:v>
                </c:pt>
                <c:pt idx="311">
                  <c:v>1.6500000000000001E-2</c:v>
                </c:pt>
                <c:pt idx="312">
                  <c:v>1.6500000000000001E-2</c:v>
                </c:pt>
                <c:pt idx="313">
                  <c:v>0.24</c:v>
                </c:pt>
                <c:pt idx="314">
                  <c:v>0.44</c:v>
                </c:pt>
                <c:pt idx="315">
                  <c:v>1.6500000000000001E-2</c:v>
                </c:pt>
                <c:pt idx="316">
                  <c:v>1.6500000000000001E-2</c:v>
                </c:pt>
                <c:pt idx="317">
                  <c:v>1.6500000000000001E-2</c:v>
                </c:pt>
                <c:pt idx="318">
                  <c:v>0.28999999999999998</c:v>
                </c:pt>
                <c:pt idx="319">
                  <c:v>1.6500000000000001E-2</c:v>
                </c:pt>
                <c:pt idx="320">
                  <c:v>0.34</c:v>
                </c:pt>
                <c:pt idx="321">
                  <c:v>1.6500000000000001E-2</c:v>
                </c:pt>
                <c:pt idx="322">
                  <c:v>1.6500000000000001E-2</c:v>
                </c:pt>
                <c:pt idx="323">
                  <c:v>1.6500000000000001E-2</c:v>
                </c:pt>
                <c:pt idx="324">
                  <c:v>1.6500000000000001E-2</c:v>
                </c:pt>
                <c:pt idx="325">
                  <c:v>1.6500000000000001E-2</c:v>
                </c:pt>
                <c:pt idx="326">
                  <c:v>1.6500000000000001E-2</c:v>
                </c:pt>
                <c:pt idx="327">
                  <c:v>1.6500000000000001E-2</c:v>
                </c:pt>
                <c:pt idx="328">
                  <c:v>0.25</c:v>
                </c:pt>
                <c:pt idx="329">
                  <c:v>1.6500000000000001E-2</c:v>
                </c:pt>
                <c:pt idx="330">
                  <c:v>1.6500000000000001E-2</c:v>
                </c:pt>
                <c:pt idx="331">
                  <c:v>0.27</c:v>
                </c:pt>
                <c:pt idx="332">
                  <c:v>1.6500000000000001E-2</c:v>
                </c:pt>
                <c:pt idx="333">
                  <c:v>1.6500000000000001E-2</c:v>
                </c:pt>
                <c:pt idx="334">
                  <c:v>1.6500000000000001E-2</c:v>
                </c:pt>
                <c:pt idx="335">
                  <c:v>1.6500000000000001E-2</c:v>
                </c:pt>
                <c:pt idx="336">
                  <c:v>1.6500000000000001E-2</c:v>
                </c:pt>
                <c:pt idx="337">
                  <c:v>1.6500000000000001E-2</c:v>
                </c:pt>
                <c:pt idx="338">
                  <c:v>1.6500000000000001E-2</c:v>
                </c:pt>
                <c:pt idx="339">
                  <c:v>1.6500000000000001E-2</c:v>
                </c:pt>
                <c:pt idx="340">
                  <c:v>1.6500000000000001E-2</c:v>
                </c:pt>
                <c:pt idx="341">
                  <c:v>1.6500000000000001E-2</c:v>
                </c:pt>
                <c:pt idx="342">
                  <c:v>1.6500000000000001E-2</c:v>
                </c:pt>
                <c:pt idx="343">
                  <c:v>1.6500000000000001E-2</c:v>
                </c:pt>
                <c:pt idx="344">
                  <c:v>1.6500000000000001E-2</c:v>
                </c:pt>
                <c:pt idx="345">
                  <c:v>1.6500000000000001E-2</c:v>
                </c:pt>
                <c:pt idx="346">
                  <c:v>1.6500000000000001E-2</c:v>
                </c:pt>
                <c:pt idx="347">
                  <c:v>1.6500000000000001E-2</c:v>
                </c:pt>
                <c:pt idx="348">
                  <c:v>1.6500000000000001E-2</c:v>
                </c:pt>
                <c:pt idx="349">
                  <c:v>1.6500000000000001E-2</c:v>
                </c:pt>
                <c:pt idx="350">
                  <c:v>1.6500000000000001E-2</c:v>
                </c:pt>
                <c:pt idx="351">
                  <c:v>1.6500000000000001E-2</c:v>
                </c:pt>
                <c:pt idx="357">
                  <c:v>1.6500000000000001E-2</c:v>
                </c:pt>
                <c:pt idx="359">
                  <c:v>1.6500000000000001E-2</c:v>
                </c:pt>
                <c:pt idx="365">
                  <c:v>1.6500000000000001E-2</c:v>
                </c:pt>
                <c:pt idx="366">
                  <c:v>1.6500000000000001E-2</c:v>
                </c:pt>
                <c:pt idx="368" formatCode="&quot;(&quot;0.00&quot;)&quot;">
                  <c:v>0.59</c:v>
                </c:pt>
                <c:pt idx="369">
                  <c:v>1.6500000000000001E-2</c:v>
                </c:pt>
                <c:pt idx="370">
                  <c:v>1.6500000000000001E-2</c:v>
                </c:pt>
                <c:pt idx="371">
                  <c:v>1.6500000000000001E-2</c:v>
                </c:pt>
                <c:pt idx="372">
                  <c:v>1.6500000000000001E-2</c:v>
                </c:pt>
                <c:pt idx="373">
                  <c:v>1.6500000000000001E-2</c:v>
                </c:pt>
                <c:pt idx="374">
                  <c:v>1.6500000000000001E-2</c:v>
                </c:pt>
                <c:pt idx="375">
                  <c:v>3.8</c:v>
                </c:pt>
                <c:pt idx="376">
                  <c:v>1.6500000000000001E-2</c:v>
                </c:pt>
                <c:pt idx="377">
                  <c:v>1.6500000000000001E-2</c:v>
                </c:pt>
                <c:pt idx="378">
                  <c:v>1.6500000000000001E-2</c:v>
                </c:pt>
                <c:pt idx="379">
                  <c:v>1.6500000000000001E-2</c:v>
                </c:pt>
                <c:pt idx="380">
                  <c:v>1.6500000000000001E-2</c:v>
                </c:pt>
                <c:pt idx="381">
                  <c:v>1.6500000000000001E-2</c:v>
                </c:pt>
                <c:pt idx="382">
                  <c:v>1.6500000000000001E-2</c:v>
                </c:pt>
                <c:pt idx="383">
                  <c:v>1.6500000000000001E-2</c:v>
                </c:pt>
                <c:pt idx="384">
                  <c:v>1.6500000000000001E-2</c:v>
                </c:pt>
                <c:pt idx="385">
                  <c:v>1.6500000000000001E-2</c:v>
                </c:pt>
                <c:pt idx="386">
                  <c:v>1.6500000000000001E-2</c:v>
                </c:pt>
                <c:pt idx="387">
                  <c:v>1.6500000000000001E-2</c:v>
                </c:pt>
                <c:pt idx="388">
                  <c:v>1.6500000000000001E-2</c:v>
                </c:pt>
                <c:pt idx="389">
                  <c:v>1.6500000000000001E-2</c:v>
                </c:pt>
                <c:pt idx="390">
                  <c:v>1.6500000000000001E-2</c:v>
                </c:pt>
                <c:pt idx="391">
                  <c:v>1.6500000000000001E-2</c:v>
                </c:pt>
                <c:pt idx="392">
                  <c:v>1.6500000000000001E-2</c:v>
                </c:pt>
                <c:pt idx="393">
                  <c:v>1.6500000000000001E-2</c:v>
                </c:pt>
                <c:pt idx="394">
                  <c:v>1.6500000000000001E-2</c:v>
                </c:pt>
                <c:pt idx="395">
                  <c:v>1.6500000000000001E-2</c:v>
                </c:pt>
                <c:pt idx="396">
                  <c:v>1.6500000000000001E-2</c:v>
                </c:pt>
                <c:pt idx="397">
                  <c:v>1.6500000000000001E-2</c:v>
                </c:pt>
                <c:pt idx="398">
                  <c:v>1.6500000000000001E-2</c:v>
                </c:pt>
                <c:pt idx="399">
                  <c:v>1.6500000000000001E-2</c:v>
                </c:pt>
                <c:pt idx="400">
                  <c:v>1.6500000000000001E-2</c:v>
                </c:pt>
                <c:pt idx="401">
                  <c:v>1.6500000000000001E-2</c:v>
                </c:pt>
                <c:pt idx="402">
                  <c:v>1.6500000000000001E-2</c:v>
                </c:pt>
                <c:pt idx="404">
                  <c:v>1.6500000000000001E-2</c:v>
                </c:pt>
                <c:pt idx="405">
                  <c:v>1.6500000000000001E-2</c:v>
                </c:pt>
                <c:pt idx="406">
                  <c:v>1.6500000000000001E-2</c:v>
                </c:pt>
                <c:pt idx="407">
                  <c:v>1.6500000000000001E-2</c:v>
                </c:pt>
                <c:pt idx="408">
                  <c:v>1.6500000000000001E-2</c:v>
                </c:pt>
                <c:pt idx="409">
                  <c:v>1.6500000000000001E-2</c:v>
                </c:pt>
                <c:pt idx="410">
                  <c:v>1.6500000000000001E-2</c:v>
                </c:pt>
                <c:pt idx="411">
                  <c:v>1.6500000000000001E-2</c:v>
                </c:pt>
                <c:pt idx="412">
                  <c:v>1.6500000000000001E-2</c:v>
                </c:pt>
                <c:pt idx="413">
                  <c:v>1.6500000000000001E-2</c:v>
                </c:pt>
                <c:pt idx="414">
                  <c:v>1.6500000000000001E-2</c:v>
                </c:pt>
                <c:pt idx="415">
                  <c:v>1.6500000000000001E-2</c:v>
                </c:pt>
                <c:pt idx="416">
                  <c:v>1.6500000000000001E-2</c:v>
                </c:pt>
                <c:pt idx="417">
                  <c:v>1.6500000000000001E-2</c:v>
                </c:pt>
                <c:pt idx="418">
                  <c:v>1.6500000000000001E-2</c:v>
                </c:pt>
                <c:pt idx="419">
                  <c:v>1.6500000000000001E-2</c:v>
                </c:pt>
                <c:pt idx="420">
                  <c:v>1.6500000000000001E-2</c:v>
                </c:pt>
                <c:pt idx="421">
                  <c:v>0.53</c:v>
                </c:pt>
                <c:pt idx="422">
                  <c:v>1.6500000000000001E-2</c:v>
                </c:pt>
                <c:pt idx="423">
                  <c:v>1.6500000000000001E-2</c:v>
                </c:pt>
                <c:pt idx="424">
                  <c:v>1.6500000000000001E-2</c:v>
                </c:pt>
                <c:pt idx="425">
                  <c:v>1.6500000000000001E-2</c:v>
                </c:pt>
                <c:pt idx="426">
                  <c:v>1.6500000000000001E-2</c:v>
                </c:pt>
                <c:pt idx="427">
                  <c:v>1.6500000000000001E-2</c:v>
                </c:pt>
                <c:pt idx="428">
                  <c:v>1.6500000000000001E-2</c:v>
                </c:pt>
                <c:pt idx="429">
                  <c:v>1.6500000000000001E-2</c:v>
                </c:pt>
                <c:pt idx="430">
                  <c:v>1.6500000000000001E-2</c:v>
                </c:pt>
                <c:pt idx="431">
                  <c:v>1.6500000000000001E-2</c:v>
                </c:pt>
                <c:pt idx="432">
                  <c:v>1.6500000000000001E-2</c:v>
                </c:pt>
                <c:pt idx="433">
                  <c:v>1.6500000000000001E-2</c:v>
                </c:pt>
                <c:pt idx="434">
                  <c:v>1.6500000000000001E-2</c:v>
                </c:pt>
                <c:pt idx="435">
                  <c:v>1.6500000000000001E-2</c:v>
                </c:pt>
                <c:pt idx="436">
                  <c:v>1.6500000000000001E-2</c:v>
                </c:pt>
                <c:pt idx="437">
                  <c:v>1.6500000000000001E-2</c:v>
                </c:pt>
                <c:pt idx="438">
                  <c:v>1.6500000000000001E-2</c:v>
                </c:pt>
                <c:pt idx="439">
                  <c:v>1.6500000000000001E-2</c:v>
                </c:pt>
                <c:pt idx="453">
                  <c:v>1.6500000000000001E-2</c:v>
                </c:pt>
              </c:numCache>
            </c:numRef>
          </c:val>
          <c:smooth val="0"/>
        </c:ser>
        <c:ser>
          <c:idx val="3"/>
          <c:order val="3"/>
          <c:tx>
            <c:strRef>
              <c:f>浮遊塵!$D$233</c:f>
              <c:strCache>
                <c:ptCount val="1"/>
                <c:pt idx="0">
                  <c:v>Be-7</c:v>
                </c:pt>
              </c:strCache>
            </c:strRef>
          </c:tx>
          <c:spPr>
            <a:ln w="0">
              <a:solidFill>
                <a:srgbClr val="0066FF"/>
              </a:solidFill>
              <a:prstDash val="sysDash"/>
            </a:ln>
          </c:spPr>
          <c:marker>
            <c:symbol val="circle"/>
            <c:size val="4"/>
            <c:spPr>
              <a:solidFill>
                <a:schemeClr val="bg1"/>
              </a:solidFill>
              <a:ln w="0">
                <a:solidFill>
                  <a:srgbClr val="0066FF"/>
                </a:solidFill>
              </a:ln>
            </c:spPr>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浮遊塵!$D$235:$D$722</c:f>
              <c:numCache>
                <c:formatCode>0.00_);[Red]\(0.00\)</c:formatCode>
                <c:ptCount val="488"/>
                <c:pt idx="0">
                  <c:v>3.333333333333333</c:v>
                </c:pt>
                <c:pt idx="1">
                  <c:v>2.9629629629629628</c:v>
                </c:pt>
                <c:pt idx="2">
                  <c:v>3.7037037037037037</c:v>
                </c:pt>
                <c:pt idx="3">
                  <c:v>2.8148148148148149</c:v>
                </c:pt>
                <c:pt idx="4">
                  <c:v>3.7037037037037037</c:v>
                </c:pt>
                <c:pt idx="5">
                  <c:v>4.8148148148148149</c:v>
                </c:pt>
                <c:pt idx="6">
                  <c:v>3.9629629629629632</c:v>
                </c:pt>
                <c:pt idx="7">
                  <c:v>3.7407407407407409</c:v>
                </c:pt>
                <c:pt idx="8">
                  <c:v>3.3703703703703702</c:v>
                </c:pt>
                <c:pt idx="9">
                  <c:v>2.4814814814814818</c:v>
                </c:pt>
                <c:pt idx="10">
                  <c:v>1.4814814814814814</c:v>
                </c:pt>
                <c:pt idx="11">
                  <c:v>3.3703703703703702</c:v>
                </c:pt>
                <c:pt idx="12">
                  <c:v>4.5925925925925926</c:v>
                </c:pt>
                <c:pt idx="13">
                  <c:v>3.3703703703703702</c:v>
                </c:pt>
                <c:pt idx="14">
                  <c:v>2.7407407407407405</c:v>
                </c:pt>
                <c:pt idx="15">
                  <c:v>3.2592592592592591</c:v>
                </c:pt>
                <c:pt idx="16">
                  <c:v>3.1111111111111112</c:v>
                </c:pt>
                <c:pt idx="17">
                  <c:v>3.7407407407407409</c:v>
                </c:pt>
                <c:pt idx="18">
                  <c:v>4.7777777777777777</c:v>
                </c:pt>
                <c:pt idx="19">
                  <c:v>3.5925925925925926</c:v>
                </c:pt>
                <c:pt idx="20">
                  <c:v>1.7037037037037035</c:v>
                </c:pt>
                <c:pt idx="21">
                  <c:v>1.4444444444444444</c:v>
                </c:pt>
                <c:pt idx="22">
                  <c:v>1.6666666666666665</c:v>
                </c:pt>
                <c:pt idx="23">
                  <c:v>2.6296296296296293</c:v>
                </c:pt>
                <c:pt idx="24">
                  <c:v>4</c:v>
                </c:pt>
                <c:pt idx="25">
                  <c:v>2.7777777777777777</c:v>
                </c:pt>
                <c:pt idx="26">
                  <c:v>2.8888888888888888</c:v>
                </c:pt>
                <c:pt idx="27">
                  <c:v>2.3333333333333335</c:v>
                </c:pt>
                <c:pt idx="28">
                  <c:v>2.1851851851851851</c:v>
                </c:pt>
                <c:pt idx="29">
                  <c:v>2.2962962962962963</c:v>
                </c:pt>
                <c:pt idx="30">
                  <c:v>2.074074074074074</c:v>
                </c:pt>
                <c:pt idx="31">
                  <c:v>1.8518518518518519</c:v>
                </c:pt>
                <c:pt idx="32">
                  <c:v>1.6296296296296295</c:v>
                </c:pt>
                <c:pt idx="33">
                  <c:v>0.81481481481481477</c:v>
                </c:pt>
                <c:pt idx="34">
                  <c:v>1.7407407407407409</c:v>
                </c:pt>
                <c:pt idx="35">
                  <c:v>2.518518518518519</c:v>
                </c:pt>
                <c:pt idx="36">
                  <c:v>2.925925925925926</c:v>
                </c:pt>
                <c:pt idx="37">
                  <c:v>2.3333333333333335</c:v>
                </c:pt>
                <c:pt idx="38">
                  <c:v>2.4444444444444442</c:v>
                </c:pt>
                <c:pt idx="39">
                  <c:v>3.1111111111111112</c:v>
                </c:pt>
                <c:pt idx="40">
                  <c:v>2.8148148148148149</c:v>
                </c:pt>
                <c:pt idx="41">
                  <c:v>2.592592592592593</c:v>
                </c:pt>
                <c:pt idx="42">
                  <c:v>2.7407407407407405</c:v>
                </c:pt>
                <c:pt idx="43">
                  <c:v>3.4444444444444446</c:v>
                </c:pt>
                <c:pt idx="44">
                  <c:v>2.3333333333333335</c:v>
                </c:pt>
                <c:pt idx="45">
                  <c:v>1.7407407407407409</c:v>
                </c:pt>
                <c:pt idx="46">
                  <c:v>2.2592592592592591</c:v>
                </c:pt>
                <c:pt idx="47">
                  <c:v>3.4814814814814818</c:v>
                </c:pt>
                <c:pt idx="48">
                  <c:v>4.1851851851851851</c:v>
                </c:pt>
                <c:pt idx="49">
                  <c:v>2.7777777777777777</c:v>
                </c:pt>
                <c:pt idx="50">
                  <c:v>2.2222222222222223</c:v>
                </c:pt>
                <c:pt idx="51">
                  <c:v>2.3333333333333335</c:v>
                </c:pt>
                <c:pt idx="52">
                  <c:v>3.2222222222222219</c:v>
                </c:pt>
                <c:pt idx="53">
                  <c:v>3.2962962962962963</c:v>
                </c:pt>
                <c:pt idx="55">
                  <c:v>3.5555555555555558</c:v>
                </c:pt>
                <c:pt idx="56">
                  <c:v>2.6666666666666665</c:v>
                </c:pt>
                <c:pt idx="57">
                  <c:v>3</c:v>
                </c:pt>
                <c:pt idx="58">
                  <c:v>0.77777777777777779</c:v>
                </c:pt>
                <c:pt idx="59">
                  <c:v>1.7407407407407409</c:v>
                </c:pt>
                <c:pt idx="60">
                  <c:v>3.1111111111111112</c:v>
                </c:pt>
                <c:pt idx="61">
                  <c:v>3.666666666666667</c:v>
                </c:pt>
                <c:pt idx="62">
                  <c:v>3.5185185185185186</c:v>
                </c:pt>
                <c:pt idx="63">
                  <c:v>3.4444444444444446</c:v>
                </c:pt>
                <c:pt idx="64">
                  <c:v>3</c:v>
                </c:pt>
                <c:pt idx="65">
                  <c:v>3.5555555555555558</c:v>
                </c:pt>
                <c:pt idx="66">
                  <c:v>3.2962962962962963</c:v>
                </c:pt>
                <c:pt idx="67">
                  <c:v>5.2592592592592586</c:v>
                </c:pt>
                <c:pt idx="68">
                  <c:v>4.3703703703703702</c:v>
                </c:pt>
                <c:pt idx="69">
                  <c:v>3.2222222222222219</c:v>
                </c:pt>
                <c:pt idx="70">
                  <c:v>1.8888888888888888</c:v>
                </c:pt>
                <c:pt idx="71">
                  <c:v>1.4814814814814814</c:v>
                </c:pt>
                <c:pt idx="72">
                  <c:v>2.7407407407407405</c:v>
                </c:pt>
                <c:pt idx="73">
                  <c:v>4.2222222222222223</c:v>
                </c:pt>
                <c:pt idx="75">
                  <c:v>2.5555555555555558</c:v>
                </c:pt>
                <c:pt idx="76">
                  <c:v>2.925925925925926</c:v>
                </c:pt>
                <c:pt idx="77">
                  <c:v>3.0370370370370372</c:v>
                </c:pt>
                <c:pt idx="78">
                  <c:v>3.5185185185185186</c:v>
                </c:pt>
                <c:pt idx="79">
                  <c:v>2.97</c:v>
                </c:pt>
                <c:pt idx="80">
                  <c:v>2.95</c:v>
                </c:pt>
                <c:pt idx="81">
                  <c:v>2.15</c:v>
                </c:pt>
                <c:pt idx="82">
                  <c:v>0.72</c:v>
                </c:pt>
                <c:pt idx="84">
                  <c:v>2.54</c:v>
                </c:pt>
                <c:pt idx="85">
                  <c:v>4.2</c:v>
                </c:pt>
                <c:pt idx="86">
                  <c:v>3.22</c:v>
                </c:pt>
                <c:pt idx="87">
                  <c:v>3.1</c:v>
                </c:pt>
                <c:pt idx="88">
                  <c:v>3.04</c:v>
                </c:pt>
                <c:pt idx="89">
                  <c:v>3.5</c:v>
                </c:pt>
                <c:pt idx="90">
                  <c:v>3.6</c:v>
                </c:pt>
                <c:pt idx="91">
                  <c:v>4.4000000000000004</c:v>
                </c:pt>
                <c:pt idx="92">
                  <c:v>3.9</c:v>
                </c:pt>
                <c:pt idx="93">
                  <c:v>2.82</c:v>
                </c:pt>
                <c:pt idx="94">
                  <c:v>1.84</c:v>
                </c:pt>
                <c:pt idx="95">
                  <c:v>2.46</c:v>
                </c:pt>
                <c:pt idx="96">
                  <c:v>2.93</c:v>
                </c:pt>
                <c:pt idx="97">
                  <c:v>4.3</c:v>
                </c:pt>
                <c:pt idx="98">
                  <c:v>4.0999999999999996</c:v>
                </c:pt>
                <c:pt idx="99">
                  <c:v>4.0999999999999996</c:v>
                </c:pt>
                <c:pt idx="100">
                  <c:v>3.06</c:v>
                </c:pt>
                <c:pt idx="101">
                  <c:v>2.7</c:v>
                </c:pt>
                <c:pt idx="102">
                  <c:v>4.7</c:v>
                </c:pt>
                <c:pt idx="103">
                  <c:v>3.5</c:v>
                </c:pt>
                <c:pt idx="104">
                  <c:v>2.9</c:v>
                </c:pt>
                <c:pt idx="105">
                  <c:v>1.1399999999999999</c:v>
                </c:pt>
                <c:pt idx="106">
                  <c:v>0.53</c:v>
                </c:pt>
                <c:pt idx="107">
                  <c:v>2.19</c:v>
                </c:pt>
                <c:pt idx="108">
                  <c:v>3</c:v>
                </c:pt>
                <c:pt idx="109">
                  <c:v>4.4000000000000004</c:v>
                </c:pt>
                <c:pt idx="110">
                  <c:v>4.0999999999999996</c:v>
                </c:pt>
                <c:pt idx="111">
                  <c:v>3.7</c:v>
                </c:pt>
                <c:pt idx="112">
                  <c:v>3.4</c:v>
                </c:pt>
                <c:pt idx="113">
                  <c:v>3.4</c:v>
                </c:pt>
                <c:pt idx="114">
                  <c:v>5.2</c:v>
                </c:pt>
                <c:pt idx="115">
                  <c:v>3</c:v>
                </c:pt>
                <c:pt idx="116">
                  <c:v>3.9</c:v>
                </c:pt>
                <c:pt idx="117">
                  <c:v>1.89</c:v>
                </c:pt>
                <c:pt idx="118">
                  <c:v>0.83</c:v>
                </c:pt>
                <c:pt idx="119">
                  <c:v>0.66</c:v>
                </c:pt>
                <c:pt idx="120">
                  <c:v>2.1</c:v>
                </c:pt>
                <c:pt idx="121">
                  <c:v>3.51</c:v>
                </c:pt>
                <c:pt idx="122">
                  <c:v>2.71</c:v>
                </c:pt>
                <c:pt idx="123">
                  <c:v>3.26</c:v>
                </c:pt>
                <c:pt idx="124">
                  <c:v>2.7480000000000002</c:v>
                </c:pt>
                <c:pt idx="125">
                  <c:v>2.9689999999999999</c:v>
                </c:pt>
                <c:pt idx="126">
                  <c:v>2.7909999999999999</c:v>
                </c:pt>
                <c:pt idx="127">
                  <c:v>3.3260000000000001</c:v>
                </c:pt>
                <c:pt idx="128">
                  <c:v>2.7720000000000002</c:v>
                </c:pt>
                <c:pt idx="129">
                  <c:v>1.6679999999999999</c:v>
                </c:pt>
                <c:pt idx="130">
                  <c:v>1.8440000000000001</c:v>
                </c:pt>
                <c:pt idx="131">
                  <c:v>1.1560000000000001</c:v>
                </c:pt>
                <c:pt idx="132">
                  <c:v>2.8539999999999996</c:v>
                </c:pt>
                <c:pt idx="133">
                  <c:v>3.3390000000000004</c:v>
                </c:pt>
                <c:pt idx="134">
                  <c:v>4.274</c:v>
                </c:pt>
                <c:pt idx="135">
                  <c:v>2.6459999999999999</c:v>
                </c:pt>
                <c:pt idx="136">
                  <c:v>3.14</c:v>
                </c:pt>
                <c:pt idx="137">
                  <c:v>3.7</c:v>
                </c:pt>
                <c:pt idx="138">
                  <c:v>5</c:v>
                </c:pt>
                <c:pt idx="139">
                  <c:v>4.2</c:v>
                </c:pt>
                <c:pt idx="140">
                  <c:v>2.9</c:v>
                </c:pt>
                <c:pt idx="141">
                  <c:v>1.9</c:v>
                </c:pt>
                <c:pt idx="142">
                  <c:v>2.2000000000000002</c:v>
                </c:pt>
                <c:pt idx="143">
                  <c:v>1.77</c:v>
                </c:pt>
                <c:pt idx="144">
                  <c:v>3.9</c:v>
                </c:pt>
                <c:pt idx="145">
                  <c:v>6.5</c:v>
                </c:pt>
                <c:pt idx="146">
                  <c:v>4.0999999999999996</c:v>
                </c:pt>
                <c:pt idx="147">
                  <c:v>3.4</c:v>
                </c:pt>
                <c:pt idx="148">
                  <c:v>3.5</c:v>
                </c:pt>
                <c:pt idx="149">
                  <c:v>4.0999999999999996</c:v>
                </c:pt>
                <c:pt idx="150">
                  <c:v>4.9000000000000004</c:v>
                </c:pt>
                <c:pt idx="151">
                  <c:v>5.3</c:v>
                </c:pt>
                <c:pt idx="152">
                  <c:v>4.7</c:v>
                </c:pt>
                <c:pt idx="153">
                  <c:v>1.7</c:v>
                </c:pt>
                <c:pt idx="154">
                  <c:v>2.1</c:v>
                </c:pt>
                <c:pt idx="155">
                  <c:v>2.7</c:v>
                </c:pt>
                <c:pt idx="156">
                  <c:v>4</c:v>
                </c:pt>
                <c:pt idx="157">
                  <c:v>5</c:v>
                </c:pt>
                <c:pt idx="158">
                  <c:v>7.2</c:v>
                </c:pt>
                <c:pt idx="159">
                  <c:v>4.3</c:v>
                </c:pt>
                <c:pt idx="160">
                  <c:v>4.0999999999999996</c:v>
                </c:pt>
                <c:pt idx="161">
                  <c:v>4.8</c:v>
                </c:pt>
                <c:pt idx="162">
                  <c:v>4.7</c:v>
                </c:pt>
                <c:pt idx="163">
                  <c:v>6.2</c:v>
                </c:pt>
                <c:pt idx="164">
                  <c:v>4.9000000000000004</c:v>
                </c:pt>
                <c:pt idx="165">
                  <c:v>3.5</c:v>
                </c:pt>
                <c:pt idx="166">
                  <c:v>2</c:v>
                </c:pt>
                <c:pt idx="167">
                  <c:v>2.8</c:v>
                </c:pt>
                <c:pt idx="168">
                  <c:v>5.2</c:v>
                </c:pt>
                <c:pt idx="169">
                  <c:v>5.7</c:v>
                </c:pt>
                <c:pt idx="170">
                  <c:v>5.2</c:v>
                </c:pt>
                <c:pt idx="171">
                  <c:v>4.5999999999999996</c:v>
                </c:pt>
                <c:pt idx="172">
                  <c:v>4.8</c:v>
                </c:pt>
                <c:pt idx="173">
                  <c:v>5.8</c:v>
                </c:pt>
                <c:pt idx="174">
                  <c:v>6.7</c:v>
                </c:pt>
                <c:pt idx="175">
                  <c:v>6.1</c:v>
                </c:pt>
                <c:pt idx="176">
                  <c:v>4.4000000000000004</c:v>
                </c:pt>
                <c:pt idx="177">
                  <c:v>1.8</c:v>
                </c:pt>
                <c:pt idx="178">
                  <c:v>1.5</c:v>
                </c:pt>
                <c:pt idx="179">
                  <c:v>3.4</c:v>
                </c:pt>
                <c:pt idx="180">
                  <c:v>5.0999999999999996</c:v>
                </c:pt>
                <c:pt idx="181">
                  <c:v>5.9</c:v>
                </c:pt>
                <c:pt idx="182">
                  <c:v>3.6</c:v>
                </c:pt>
                <c:pt idx="183">
                  <c:v>3.2</c:v>
                </c:pt>
                <c:pt idx="184">
                  <c:v>3.9</c:v>
                </c:pt>
                <c:pt idx="185">
                  <c:v>4.3</c:v>
                </c:pt>
                <c:pt idx="186">
                  <c:v>5.0999999999999996</c:v>
                </c:pt>
                <c:pt idx="187">
                  <c:v>4.4000000000000004</c:v>
                </c:pt>
                <c:pt idx="188">
                  <c:v>3.64</c:v>
                </c:pt>
                <c:pt idx="189">
                  <c:v>2</c:v>
                </c:pt>
                <c:pt idx="190">
                  <c:v>1.62</c:v>
                </c:pt>
                <c:pt idx="191">
                  <c:v>1.59</c:v>
                </c:pt>
                <c:pt idx="192">
                  <c:v>2.5099999999999998</c:v>
                </c:pt>
                <c:pt idx="193">
                  <c:v>2.2599999999999998</c:v>
                </c:pt>
                <c:pt idx="194">
                  <c:v>3.1</c:v>
                </c:pt>
                <c:pt idx="195">
                  <c:v>2.0499999999999998</c:v>
                </c:pt>
                <c:pt idx="196">
                  <c:v>2.4</c:v>
                </c:pt>
                <c:pt idx="197">
                  <c:v>4.8</c:v>
                </c:pt>
                <c:pt idx="198">
                  <c:v>4.5999999999999996</c:v>
                </c:pt>
                <c:pt idx="199">
                  <c:v>4.2</c:v>
                </c:pt>
                <c:pt idx="200">
                  <c:v>3.44</c:v>
                </c:pt>
                <c:pt idx="201">
                  <c:v>1.59</c:v>
                </c:pt>
                <c:pt idx="202">
                  <c:v>1.64</c:v>
                </c:pt>
                <c:pt idx="203">
                  <c:v>1.88</c:v>
                </c:pt>
                <c:pt idx="204">
                  <c:v>3.73</c:v>
                </c:pt>
                <c:pt idx="205">
                  <c:v>4.3</c:v>
                </c:pt>
                <c:pt idx="206">
                  <c:v>4.5</c:v>
                </c:pt>
                <c:pt idx="207">
                  <c:v>4.4000000000000004</c:v>
                </c:pt>
                <c:pt idx="208">
                  <c:v>2.02</c:v>
                </c:pt>
                <c:pt idx="209">
                  <c:v>4</c:v>
                </c:pt>
                <c:pt idx="210">
                  <c:v>5</c:v>
                </c:pt>
                <c:pt idx="211">
                  <c:v>4.9000000000000004</c:v>
                </c:pt>
                <c:pt idx="212">
                  <c:v>5.5</c:v>
                </c:pt>
                <c:pt idx="213">
                  <c:v>4.12</c:v>
                </c:pt>
                <c:pt idx="214">
                  <c:v>1.62</c:v>
                </c:pt>
                <c:pt idx="215">
                  <c:v>2.29</c:v>
                </c:pt>
                <c:pt idx="216">
                  <c:v>4.3</c:v>
                </c:pt>
                <c:pt idx="217">
                  <c:v>4.9000000000000004</c:v>
                </c:pt>
                <c:pt idx="218">
                  <c:v>4.3</c:v>
                </c:pt>
                <c:pt idx="219">
                  <c:v>3.32</c:v>
                </c:pt>
                <c:pt idx="220">
                  <c:v>3.01</c:v>
                </c:pt>
                <c:pt idx="221">
                  <c:v>3.2</c:v>
                </c:pt>
                <c:pt idx="222">
                  <c:v>3.73</c:v>
                </c:pt>
                <c:pt idx="223">
                  <c:v>3.4</c:v>
                </c:pt>
                <c:pt idx="224">
                  <c:v>2.25</c:v>
                </c:pt>
                <c:pt idx="225">
                  <c:v>2.8</c:v>
                </c:pt>
                <c:pt idx="226">
                  <c:v>2.2999999999999998</c:v>
                </c:pt>
                <c:pt idx="227">
                  <c:v>1.86</c:v>
                </c:pt>
                <c:pt idx="228">
                  <c:v>2.42</c:v>
                </c:pt>
                <c:pt idx="229">
                  <c:v>4.5999999999999996</c:v>
                </c:pt>
                <c:pt idx="230">
                  <c:v>3.88</c:v>
                </c:pt>
                <c:pt idx="231">
                  <c:v>2.7</c:v>
                </c:pt>
                <c:pt idx="232">
                  <c:v>2.4300000000000002</c:v>
                </c:pt>
                <c:pt idx="233">
                  <c:v>3.2</c:v>
                </c:pt>
                <c:pt idx="234">
                  <c:v>3.9</c:v>
                </c:pt>
                <c:pt idx="235">
                  <c:v>3.8</c:v>
                </c:pt>
                <c:pt idx="236">
                  <c:v>2.2599999999999998</c:v>
                </c:pt>
                <c:pt idx="237">
                  <c:v>1.68</c:v>
                </c:pt>
                <c:pt idx="238">
                  <c:v>1.3</c:v>
                </c:pt>
                <c:pt idx="239">
                  <c:v>1.82</c:v>
                </c:pt>
                <c:pt idx="240">
                  <c:v>2.36</c:v>
                </c:pt>
                <c:pt idx="241">
                  <c:v>2.8</c:v>
                </c:pt>
                <c:pt idx="242">
                  <c:v>2.6</c:v>
                </c:pt>
                <c:pt idx="243">
                  <c:v>2.3199999999999998</c:v>
                </c:pt>
                <c:pt idx="244">
                  <c:v>1.9</c:v>
                </c:pt>
                <c:pt idx="245">
                  <c:v>2.4900000000000002</c:v>
                </c:pt>
                <c:pt idx="246">
                  <c:v>2.95</c:v>
                </c:pt>
                <c:pt idx="247">
                  <c:v>3.17</c:v>
                </c:pt>
                <c:pt idx="248">
                  <c:v>2.06</c:v>
                </c:pt>
                <c:pt idx="249">
                  <c:v>1.18</c:v>
                </c:pt>
                <c:pt idx="250">
                  <c:v>0.89</c:v>
                </c:pt>
                <c:pt idx="251">
                  <c:v>0.81</c:v>
                </c:pt>
                <c:pt idx="252">
                  <c:v>1.62</c:v>
                </c:pt>
                <c:pt idx="253">
                  <c:v>1.8</c:v>
                </c:pt>
                <c:pt idx="254">
                  <c:v>1.3</c:v>
                </c:pt>
                <c:pt idx="255">
                  <c:v>3.8</c:v>
                </c:pt>
                <c:pt idx="256">
                  <c:v>2.83</c:v>
                </c:pt>
                <c:pt idx="257">
                  <c:v>3.3</c:v>
                </c:pt>
                <c:pt idx="258">
                  <c:v>4.5</c:v>
                </c:pt>
                <c:pt idx="259">
                  <c:v>3.64</c:v>
                </c:pt>
                <c:pt idx="260">
                  <c:v>4.5</c:v>
                </c:pt>
                <c:pt idx="261">
                  <c:v>2.89</c:v>
                </c:pt>
                <c:pt idx="262">
                  <c:v>1.0900000000000001</c:v>
                </c:pt>
                <c:pt idx="263">
                  <c:v>1.83</c:v>
                </c:pt>
                <c:pt idx="264">
                  <c:v>3.14</c:v>
                </c:pt>
                <c:pt idx="266">
                  <c:v>3.2</c:v>
                </c:pt>
                <c:pt idx="267">
                  <c:v>3.3</c:v>
                </c:pt>
                <c:pt idx="269">
                  <c:v>3.9</c:v>
                </c:pt>
                <c:pt idx="270">
                  <c:v>4.18</c:v>
                </c:pt>
                <c:pt idx="271">
                  <c:v>5.0999999999999996</c:v>
                </c:pt>
                <c:pt idx="272">
                  <c:v>3.4</c:v>
                </c:pt>
                <c:pt idx="273">
                  <c:v>3.42</c:v>
                </c:pt>
                <c:pt idx="274">
                  <c:v>1.9</c:v>
                </c:pt>
                <c:pt idx="275">
                  <c:v>3.28</c:v>
                </c:pt>
                <c:pt idx="276">
                  <c:v>3.96</c:v>
                </c:pt>
                <c:pt idx="277">
                  <c:v>4.2</c:v>
                </c:pt>
                <c:pt idx="278">
                  <c:v>4.8</c:v>
                </c:pt>
                <c:pt idx="279">
                  <c:v>4.2</c:v>
                </c:pt>
                <c:pt idx="280">
                  <c:v>3.2</c:v>
                </c:pt>
                <c:pt idx="281">
                  <c:v>3.7</c:v>
                </c:pt>
                <c:pt idx="282">
                  <c:v>4.7</c:v>
                </c:pt>
                <c:pt idx="283">
                  <c:v>4.4000000000000004</c:v>
                </c:pt>
                <c:pt idx="284">
                  <c:v>3.25</c:v>
                </c:pt>
                <c:pt idx="285">
                  <c:v>2.57</c:v>
                </c:pt>
                <c:pt idx="286">
                  <c:v>1.49</c:v>
                </c:pt>
                <c:pt idx="287">
                  <c:v>2.69</c:v>
                </c:pt>
                <c:pt idx="288">
                  <c:v>3.87</c:v>
                </c:pt>
                <c:pt idx="289">
                  <c:v>5.12</c:v>
                </c:pt>
                <c:pt idx="290">
                  <c:v>4.6500000000000004</c:v>
                </c:pt>
                <c:pt idx="291">
                  <c:v>3</c:v>
                </c:pt>
                <c:pt idx="292">
                  <c:v>4.43</c:v>
                </c:pt>
                <c:pt idx="293">
                  <c:v>4.0999999999999996</c:v>
                </c:pt>
                <c:pt idx="294">
                  <c:v>5.22</c:v>
                </c:pt>
                <c:pt idx="295">
                  <c:v>4.16</c:v>
                </c:pt>
                <c:pt idx="296">
                  <c:v>4.3499999999999996</c:v>
                </c:pt>
                <c:pt idx="297">
                  <c:v>3.04</c:v>
                </c:pt>
                <c:pt idx="298">
                  <c:v>2.1</c:v>
                </c:pt>
                <c:pt idx="299">
                  <c:v>2.64</c:v>
                </c:pt>
                <c:pt idx="300">
                  <c:v>3.72</c:v>
                </c:pt>
                <c:pt idx="301">
                  <c:v>4.97</c:v>
                </c:pt>
                <c:pt idx="302">
                  <c:v>4.8099999999999996</c:v>
                </c:pt>
                <c:pt idx="303">
                  <c:v>4.5199999999999996</c:v>
                </c:pt>
                <c:pt idx="304">
                  <c:v>3.61</c:v>
                </c:pt>
                <c:pt idx="305">
                  <c:v>5.0999999999999996</c:v>
                </c:pt>
                <c:pt idx="306">
                  <c:v>4.43</c:v>
                </c:pt>
                <c:pt idx="307">
                  <c:v>4.28</c:v>
                </c:pt>
                <c:pt idx="308">
                  <c:v>4.0599999999999996</c:v>
                </c:pt>
                <c:pt idx="309">
                  <c:v>4.5199999999999996</c:v>
                </c:pt>
                <c:pt idx="310">
                  <c:v>2.13</c:v>
                </c:pt>
                <c:pt idx="311">
                  <c:v>2.8</c:v>
                </c:pt>
                <c:pt idx="312">
                  <c:v>3.34</c:v>
                </c:pt>
                <c:pt idx="313">
                  <c:v>5</c:v>
                </c:pt>
                <c:pt idx="314">
                  <c:v>4.29</c:v>
                </c:pt>
                <c:pt idx="315">
                  <c:v>4.1399999999999997</c:v>
                </c:pt>
                <c:pt idx="316">
                  <c:v>3.8</c:v>
                </c:pt>
                <c:pt idx="317">
                  <c:v>4.16</c:v>
                </c:pt>
                <c:pt idx="318">
                  <c:v>3.73</c:v>
                </c:pt>
                <c:pt idx="319">
                  <c:v>5.7</c:v>
                </c:pt>
                <c:pt idx="320">
                  <c:v>4.7</c:v>
                </c:pt>
                <c:pt idx="321">
                  <c:v>2.36</c:v>
                </c:pt>
                <c:pt idx="322">
                  <c:v>2.61</c:v>
                </c:pt>
                <c:pt idx="323">
                  <c:v>2.29</c:v>
                </c:pt>
                <c:pt idx="324">
                  <c:v>3.52</c:v>
                </c:pt>
                <c:pt idx="325">
                  <c:v>4.8</c:v>
                </c:pt>
                <c:pt idx="326">
                  <c:v>4.37</c:v>
                </c:pt>
                <c:pt idx="327">
                  <c:v>3.87</c:v>
                </c:pt>
                <c:pt idx="328">
                  <c:v>3.55</c:v>
                </c:pt>
                <c:pt idx="329">
                  <c:v>5.5</c:v>
                </c:pt>
                <c:pt idx="330">
                  <c:v>5.2</c:v>
                </c:pt>
                <c:pt idx="331">
                  <c:v>5.2</c:v>
                </c:pt>
                <c:pt idx="332">
                  <c:v>6.8</c:v>
                </c:pt>
                <c:pt idx="333">
                  <c:v>2.84</c:v>
                </c:pt>
                <c:pt idx="334">
                  <c:v>2.82</c:v>
                </c:pt>
                <c:pt idx="335">
                  <c:v>2.6</c:v>
                </c:pt>
                <c:pt idx="336">
                  <c:v>5.7</c:v>
                </c:pt>
                <c:pt idx="337">
                  <c:v>5</c:v>
                </c:pt>
                <c:pt idx="338">
                  <c:v>5.4</c:v>
                </c:pt>
                <c:pt idx="339">
                  <c:v>4.5</c:v>
                </c:pt>
                <c:pt idx="340">
                  <c:v>3.33</c:v>
                </c:pt>
                <c:pt idx="341">
                  <c:v>5.0999999999999996</c:v>
                </c:pt>
                <c:pt idx="342">
                  <c:v>5</c:v>
                </c:pt>
                <c:pt idx="343">
                  <c:v>4.7300000000000004</c:v>
                </c:pt>
                <c:pt idx="344">
                  <c:v>2.77</c:v>
                </c:pt>
                <c:pt idx="345">
                  <c:v>3.65</c:v>
                </c:pt>
                <c:pt idx="346">
                  <c:v>1.88</c:v>
                </c:pt>
                <c:pt idx="347">
                  <c:v>2.72</c:v>
                </c:pt>
                <c:pt idx="348">
                  <c:v>4.2699999999999996</c:v>
                </c:pt>
                <c:pt idx="349">
                  <c:v>5</c:v>
                </c:pt>
                <c:pt idx="350">
                  <c:v>5.01</c:v>
                </c:pt>
                <c:pt idx="351">
                  <c:v>3.86</c:v>
                </c:pt>
                <c:pt idx="362">
                  <c:v>4.7</c:v>
                </c:pt>
                <c:pt idx="363">
                  <c:v>5.6</c:v>
                </c:pt>
                <c:pt idx="364">
                  <c:v>3.8</c:v>
                </c:pt>
                <c:pt idx="365">
                  <c:v>3</c:v>
                </c:pt>
                <c:pt idx="366">
                  <c:v>4.0999999999999996</c:v>
                </c:pt>
                <c:pt idx="368">
                  <c:v>4.0999999999999996</c:v>
                </c:pt>
                <c:pt idx="369">
                  <c:v>3.6</c:v>
                </c:pt>
                <c:pt idx="370">
                  <c:v>4.0999999999999996</c:v>
                </c:pt>
                <c:pt idx="371">
                  <c:v>1.3</c:v>
                </c:pt>
                <c:pt idx="372">
                  <c:v>1.2</c:v>
                </c:pt>
                <c:pt idx="373">
                  <c:v>1.6</c:v>
                </c:pt>
                <c:pt idx="374">
                  <c:v>2.4</c:v>
                </c:pt>
                <c:pt idx="375">
                  <c:v>2.5</c:v>
                </c:pt>
                <c:pt idx="376">
                  <c:v>3.9</c:v>
                </c:pt>
                <c:pt idx="377">
                  <c:v>2.2999999999999998</c:v>
                </c:pt>
                <c:pt idx="378">
                  <c:v>4.2</c:v>
                </c:pt>
                <c:pt idx="379">
                  <c:v>7.8</c:v>
                </c:pt>
                <c:pt idx="380">
                  <c:v>5.6</c:v>
                </c:pt>
                <c:pt idx="381">
                  <c:v>1.3</c:v>
                </c:pt>
                <c:pt idx="382">
                  <c:v>2.2000000000000002</c:v>
                </c:pt>
                <c:pt idx="383">
                  <c:v>2.2999999999999998</c:v>
                </c:pt>
                <c:pt idx="384">
                  <c:v>2.4</c:v>
                </c:pt>
                <c:pt idx="385">
                  <c:v>2.2999999999999998</c:v>
                </c:pt>
                <c:pt idx="386">
                  <c:v>4.5999999999999996</c:v>
                </c:pt>
                <c:pt idx="387">
                  <c:v>4.3</c:v>
                </c:pt>
                <c:pt idx="388">
                  <c:v>2.5</c:v>
                </c:pt>
                <c:pt idx="389">
                  <c:v>4</c:v>
                </c:pt>
                <c:pt idx="390">
                  <c:v>4.0999999999999996</c:v>
                </c:pt>
                <c:pt idx="391">
                  <c:v>4.4000000000000004</c:v>
                </c:pt>
                <c:pt idx="392">
                  <c:v>5.6</c:v>
                </c:pt>
                <c:pt idx="393">
                  <c:v>4.3</c:v>
                </c:pt>
                <c:pt idx="394">
                  <c:v>3.3</c:v>
                </c:pt>
                <c:pt idx="395">
                  <c:v>2.9</c:v>
                </c:pt>
                <c:pt idx="396">
                  <c:v>2</c:v>
                </c:pt>
                <c:pt idx="397">
                  <c:v>4</c:v>
                </c:pt>
                <c:pt idx="398">
                  <c:v>5</c:v>
                </c:pt>
                <c:pt idx="399">
                  <c:v>4</c:v>
                </c:pt>
                <c:pt idx="400">
                  <c:v>2.2000000000000002</c:v>
                </c:pt>
                <c:pt idx="401">
                  <c:v>2.6</c:v>
                </c:pt>
                <c:pt idx="402">
                  <c:v>3.6</c:v>
                </c:pt>
                <c:pt idx="404">
                  <c:v>3.9</c:v>
                </c:pt>
                <c:pt idx="405">
                  <c:v>4.9000000000000004</c:v>
                </c:pt>
                <c:pt idx="406">
                  <c:v>2.9</c:v>
                </c:pt>
                <c:pt idx="407">
                  <c:v>2</c:v>
                </c:pt>
                <c:pt idx="408">
                  <c:v>2.6</c:v>
                </c:pt>
                <c:pt idx="409">
                  <c:v>3.4</c:v>
                </c:pt>
                <c:pt idx="410">
                  <c:v>4.3</c:v>
                </c:pt>
                <c:pt idx="411">
                  <c:v>3.3</c:v>
                </c:pt>
                <c:pt idx="412">
                  <c:v>3.5</c:v>
                </c:pt>
                <c:pt idx="413">
                  <c:v>2.7</c:v>
                </c:pt>
                <c:pt idx="414">
                  <c:v>3.2</c:v>
                </c:pt>
                <c:pt idx="415">
                  <c:v>3.7</c:v>
                </c:pt>
                <c:pt idx="416">
                  <c:v>4.4000000000000004</c:v>
                </c:pt>
                <c:pt idx="417">
                  <c:v>4.3</c:v>
                </c:pt>
                <c:pt idx="418">
                  <c:v>2.4</c:v>
                </c:pt>
                <c:pt idx="419">
                  <c:v>1.4</c:v>
                </c:pt>
                <c:pt idx="420">
                  <c:v>1.84</c:v>
                </c:pt>
                <c:pt idx="421">
                  <c:v>2.8</c:v>
                </c:pt>
                <c:pt idx="422">
                  <c:v>5</c:v>
                </c:pt>
                <c:pt idx="423">
                  <c:v>4.4000000000000004</c:v>
                </c:pt>
                <c:pt idx="424">
                  <c:v>4.3</c:v>
                </c:pt>
                <c:pt idx="425">
                  <c:v>3.4</c:v>
                </c:pt>
                <c:pt idx="426">
                  <c:v>3.8</c:v>
                </c:pt>
                <c:pt idx="427">
                  <c:v>3.7</c:v>
                </c:pt>
                <c:pt idx="428">
                  <c:v>4.4000000000000004</c:v>
                </c:pt>
                <c:pt idx="429">
                  <c:v>3.6</c:v>
                </c:pt>
                <c:pt idx="430">
                  <c:v>2.8</c:v>
                </c:pt>
                <c:pt idx="431">
                  <c:v>2.4</c:v>
                </c:pt>
                <c:pt idx="432">
                  <c:v>2</c:v>
                </c:pt>
                <c:pt idx="433">
                  <c:v>4.5999999999999996</c:v>
                </c:pt>
                <c:pt idx="434">
                  <c:v>4.5999999999999996</c:v>
                </c:pt>
                <c:pt idx="435">
                  <c:v>4.3</c:v>
                </c:pt>
                <c:pt idx="436">
                  <c:v>2.7</c:v>
                </c:pt>
                <c:pt idx="437">
                  <c:v>3.1</c:v>
                </c:pt>
                <c:pt idx="438">
                  <c:v>3.9</c:v>
                </c:pt>
                <c:pt idx="439">
                  <c:v>5.8</c:v>
                </c:pt>
                <c:pt idx="453">
                  <c:v>0.53</c:v>
                </c:pt>
              </c:numCache>
            </c:numRef>
          </c:val>
          <c:smooth val="0"/>
        </c:ser>
        <c:ser>
          <c:idx val="4"/>
          <c:order val="4"/>
          <c:tx>
            <c:strRef>
              <c:f>浮遊塵!$AF$233</c:f>
              <c:strCache>
                <c:ptCount val="1"/>
                <c:pt idx="0">
                  <c:v>Be7崩壊</c:v>
                </c:pt>
              </c:strCache>
            </c:strRef>
          </c:tx>
          <c:spPr>
            <a:ln w="38100">
              <a:solidFill>
                <a:srgbClr val="0066FF"/>
              </a:solidFill>
              <a:prstDash val="sysDot"/>
            </a:ln>
          </c:spPr>
          <c:marker>
            <c:symbol val="none"/>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浮遊塵!$AF$235:$AF$722</c:f>
              <c:numCache>
                <c:formatCode>0.00</c:formatCode>
                <c:ptCount val="488"/>
                <c:pt idx="0">
                  <c:v>10</c:v>
                </c:pt>
                <c:pt idx="1">
                  <c:v>6.595298141202969</c:v>
                </c:pt>
                <c:pt idx="2">
                  <c:v>4.8900036256806665</c:v>
                </c:pt>
                <c:pt idx="3">
                  <c:v>3.1422864004414941</c:v>
                </c:pt>
                <c:pt idx="4">
                  <c:v>2.1831113844817644</c:v>
                </c:pt>
                <c:pt idx="5">
                  <c:v>1.4212203031932205</c:v>
                </c:pt>
                <c:pt idx="6">
                  <c:v>0.98739638223995618</c:v>
                </c:pt>
                <c:pt idx="7">
                  <c:v>0.66838056372873256</c:v>
                </c:pt>
                <c:pt idx="8">
                  <c:v>0.42949725940783368</c:v>
                </c:pt>
                <c:pt idx="9">
                  <c:v>0.28697479453169633</c:v>
                </c:pt>
                <c:pt idx="10">
                  <c:v>0.20463114303092947</c:v>
                </c:pt>
                <c:pt idx="11">
                  <c:v>0.1297954268063681</c:v>
                </c:pt>
                <c:pt idx="12">
                  <c:v>8.7860095599549423E-2</c:v>
                </c:pt>
                <c:pt idx="13">
                  <c:v>6.1840177011127227E-2</c:v>
                </c:pt>
                <c:pt idx="14">
                  <c:v>4.2963618603444644E-2</c:v>
                </c:pt>
                <c:pt idx="15">
                  <c:v>2.655159807844823E-2</c:v>
                </c:pt>
                <c:pt idx="16">
                  <c:v>1.893296542979345E-2</c:v>
                </c:pt>
                <c:pt idx="17">
                  <c:v>1.332593511917354E-2</c:v>
                </c:pt>
                <c:pt idx="18">
                  <c:v>8.6752740538251841E-3</c:v>
                </c:pt>
                <c:pt idx="19" formatCode="0.E+00">
                  <c:v>5.5026369974791982E-3</c:v>
                </c:pt>
                <c:pt idx="20" formatCode="0.E+00">
                  <c:v>3.7735670271316735E-3</c:v>
                </c:pt>
                <c:pt idx="21" formatCode="0.E+00">
                  <c:v>2.6216951885349167E-3</c:v>
                </c:pt>
                <c:pt idx="22" formatCode="0.E+00">
                  <c:v>1.6846852819847259E-3</c:v>
                </c:pt>
                <c:pt idx="23" formatCode="0.E+00">
                  <c:v>1.1553138675336745E-3</c:v>
                </c:pt>
                <c:pt idx="24" formatCode="0.E+00">
                  <c:v>7.3280368916858285E-4</c:v>
                </c:pt>
                <c:pt idx="25" formatCode="0.E+00">
                  <c:v>5.0253793591578297E-4</c:v>
                </c:pt>
                <c:pt idx="26" formatCode="0.E+00">
                  <c:v>3.8242074927675475E-4</c:v>
                </c:pt>
                <c:pt idx="27" formatCode="0.E+00">
                  <c:v>2.272921772973898E-4</c:v>
                </c:pt>
                <c:pt idx="28" formatCode="0.E+00">
                  <c:v>1.5587113345243687E-4</c:v>
                </c:pt>
                <c:pt idx="29" formatCode="0.E+00">
                  <c:v>1.0829186222626987E-4</c:v>
                </c:pt>
                <c:pt idx="30" formatCode="0.E+00">
                  <c:v>7.622104077213701E-5</c:v>
                </c:pt>
                <c:pt idx="31" formatCode="0.E+00">
                  <c:v>4.8346221264813872E-5</c:v>
                </c:pt>
                <c:pt idx="32" formatCode="0.E+00">
                  <c:v>3.3154595975509613E-5</c:v>
                </c:pt>
                <c:pt idx="33" formatCode="0.E+00">
                  <c:v>2.1304940450115635E-5</c:v>
                </c:pt>
                <c:pt idx="34" formatCode="0.E+00">
                  <c:v>1.4801660993033196E-5</c:v>
                </c:pt>
                <c:pt idx="35" formatCode="0.E+00">
                  <c:v>9.8899434842960843E-6</c:v>
                </c:pt>
                <c:pt idx="36" formatCode="0.E+00">
                  <c:v>6.5227125878580319E-6</c:v>
                </c:pt>
                <c:pt idx="37" formatCode="0.E+00">
                  <c:v>4.5316709852592271E-6</c:v>
                </c:pt>
                <c:pt idx="38" formatCode="0.E+00">
                  <c:v>3.148389821263628E-6</c:v>
                </c:pt>
                <c:pt idx="39" formatCode="0.E+00">
                  <c:v>1.9969912426378373E-6</c:v>
                </c:pt>
                <c:pt idx="40" formatCode="0.E+00">
                  <c:v>1.3874146913853908E-6</c:v>
                </c:pt>
                <c:pt idx="41" formatCode="0.E+00">
                  <c:v>9.6390984836237058E-7</c:v>
                </c:pt>
                <c:pt idx="42" formatCode="0.E+00">
                  <c:v>6.0349705379756689E-7</c:v>
                </c:pt>
                <c:pt idx="43" formatCode="0.E+00">
                  <c:v>4.2477036222035234E-7</c:v>
                </c:pt>
                <c:pt idx="44" formatCode="0.E+00">
                  <c:v>2.9511027811577082E-7</c:v>
                </c:pt>
                <c:pt idx="45" formatCode="0.E+00">
                  <c:v>1.8718541046898708E-7</c:v>
                </c:pt>
                <c:pt idx="46" formatCode="0.E+00">
                  <c:v>1.3004753498800184E-7</c:v>
                </c:pt>
                <c:pt idx="47" formatCode="0.E+00">
                  <c:v>8.2487812259996284E-8</c:v>
                </c:pt>
                <c:pt idx="48" formatCode="0.E+00">
                  <c:v>5.5836998646899806E-8</c:v>
                </c:pt>
                <c:pt idx="49" formatCode="0.E+00">
                  <c:v>3.7796740299850339E-8</c:v>
                </c:pt>
                <c:pt idx="50" formatCode="0.E+00">
                  <c:v>2.7661783068087073E-8</c:v>
                </c:pt>
                <c:pt idx="51" formatCode="0.E+00">
                  <c:v>1.7545584148962341E-8</c:v>
                </c:pt>
                <c:pt idx="52" formatCode="0.E+00">
                  <c:v>1.2189838742133982E-8</c:v>
                </c:pt>
                <c:pt idx="53" formatCode="0.E+00">
                  <c:v>8.4689211426465067E-9</c:v>
                </c:pt>
                <c:pt idx="54" formatCode="0.E+00">
                  <c:v>5.585505987009088E-9</c:v>
                </c:pt>
                <c:pt idx="56">
                  <c:v>6.4259387946856625</c:v>
                </c:pt>
                <c:pt idx="57">
                  <c:v>4.293583777043632</c:v>
                </c:pt>
                <c:pt idx="58">
                  <c:v>2.9829781341933703</c:v>
                </c:pt>
                <c:pt idx="59">
                  <c:v>2.0724315655959153</c:v>
                </c:pt>
                <c:pt idx="60">
                  <c:v>1.3145220009001952</c:v>
                </c:pt>
                <c:pt idx="61">
                  <c:v>0.91326746820842364</c:v>
                </c:pt>
                <c:pt idx="62">
                  <c:v>0.62629535740084219</c:v>
                </c:pt>
                <c:pt idx="63">
                  <c:v>0.43512027566861844</c:v>
                </c:pt>
                <c:pt idx="64">
                  <c:v>0.27960562597732974</c:v>
                </c:pt>
                <c:pt idx="65">
                  <c:v>0.19425671229411029</c:v>
                </c:pt>
                <c:pt idx="66">
                  <c:v>0.13496033972641294</c:v>
                </c:pt>
                <c:pt idx="67">
                  <c:v>8.449770229320186E-2</c:v>
                </c:pt>
                <c:pt idx="68">
                  <c:v>5.8704991312352073E-2</c:v>
                </c:pt>
                <c:pt idx="69">
                  <c:v>3.9738119252603094E-2</c:v>
                </c:pt>
                <c:pt idx="70">
                  <c:v>2.6208474404159479E-2</c:v>
                </c:pt>
                <c:pt idx="71">
                  <c:v>1.7740833581933419E-2</c:v>
                </c:pt>
                <c:pt idx="72">
                  <c:v>1.15494028666802E-2</c:v>
                </c:pt>
                <c:pt idx="73">
                  <c:v>8.1290273220689119E-3</c:v>
                </c:pt>
                <c:pt idx="74">
                  <c:v>5.4315269641292728E-3</c:v>
                </c:pt>
                <c:pt idx="75" formatCode="0.E+00">
                  <c:v>3.7248015938911314E-3</c:v>
                </c:pt>
                <c:pt idx="76" formatCode="0.E+00">
                  <c:v>2.4566177028540006E-3</c:v>
                </c:pt>
                <c:pt idx="77" formatCode="0.E+00">
                  <c:v>1.6414245843883917E-3</c:v>
                </c:pt>
                <c:pt idx="78" formatCode="0.E+00">
                  <c:v>1.0825684510341604E-3</c:v>
                </c:pt>
                <c:pt idx="79" formatCode="0.E+00">
                  <c:v>7.3280368916858285E-4</c:v>
                </c:pt>
                <c:pt idx="80" formatCode="0.E+00">
                  <c:v>4.9604368790361216E-4</c:v>
                </c:pt>
                <c:pt idx="81" formatCode="0.E+00">
                  <c:v>3.3143875146293428E-4</c:v>
                </c:pt>
                <c:pt idx="82" formatCode="0.E+00">
                  <c:v>2.2435490298414694E-4</c:v>
                </c:pt>
                <c:pt idx="83" formatCode="0.E+00">
                  <c:v>1.4605656198238664E-4</c:v>
                </c:pt>
                <c:pt idx="84" formatCode="0.E+00">
                  <c:v>9.8867454843828197E-5</c:v>
                </c:pt>
                <c:pt idx="85" formatCode="0.E+00">
                  <c:v>6.6924576990078517E-5</c:v>
                </c:pt>
                <c:pt idx="86" formatCode="0.E+00">
                  <c:v>4.4138753822346012E-5</c:v>
                </c:pt>
                <c:pt idx="87" formatCode="0.E+00">
                  <c:v>3.0665510296217132E-5</c:v>
                </c:pt>
                <c:pt idx="88" formatCode="0.E+00">
                  <c:v>1.9450817398459077E-5</c:v>
                </c:pt>
                <c:pt idx="89" formatCode="0.E+00">
                  <c:v>1.3690424335686586E-5</c:v>
                </c:pt>
                <c:pt idx="90" formatCode="0.E+00">
                  <c:v>9.5114567600917338E-6</c:v>
                </c:pt>
                <c:pt idx="91" formatCode="0.E+00">
                  <c:v>6.4384202186054315E-6</c:v>
                </c:pt>
                <c:pt idx="92" formatCode="0.E+00">
                  <c:v>4.1914551864901435E-6</c:v>
                </c:pt>
                <c:pt idx="93" formatCode="0.E+00">
                  <c:v>2.9120240388928659E-6</c:v>
                </c:pt>
                <c:pt idx="94" formatCode="0.E+00">
                  <c:v>1.9711843224414786E-6</c:v>
                </c:pt>
                <c:pt idx="95" formatCode="0.E+00">
                  <c:v>1.2832543498714008E-6</c:v>
                </c:pt>
                <c:pt idx="96" formatCode="0.E+00">
                  <c:v>8.6865040342628671E-7</c:v>
                </c:pt>
                <c:pt idx="97" formatCode="0.E+00">
                  <c:v>5.6549729826061401E-7</c:v>
                </c:pt>
                <c:pt idx="98" formatCode="0.E+00">
                  <c:v>3.9288067107853923E-7</c:v>
                </c:pt>
                <c:pt idx="99" formatCode="0.E+00">
                  <c:v>2.7295483494244483E-7</c:v>
                </c:pt>
                <c:pt idx="100" formatCode="0.E+00">
                  <c:v>1.731324410129568E-7</c:v>
                </c:pt>
                <c:pt idx="101" formatCode="0.E+00">
                  <c:v>1.2028419909318215E-7</c:v>
                </c:pt>
                <c:pt idx="102" formatCode="0.E+00">
                  <c:v>8.3567750023264055E-8</c:v>
                </c:pt>
                <c:pt idx="103" formatCode="0.E+00">
                  <c:v>5.5836998646899806E-8</c:v>
                </c:pt>
                <c:pt idx="104" formatCode="0.E+00">
                  <c:v>3.6826165338624997E-8</c:v>
                </c:pt>
                <c:pt idx="105" formatCode="0.E+00">
                  <c:v>2.5585071044531328E-8</c:v>
                </c:pt>
                <c:pt idx="106" formatCode="0.E+00">
                  <c:v>1.6228347097656906E-8</c:v>
                </c:pt>
                <c:pt idx="107" formatCode="0.E+00">
                  <c:v>1.1128983347551337E-8</c:v>
                </c:pt>
                <c:pt idx="108" formatCode="0.E+00">
                  <c:v>7.7318891875463017E-9</c:v>
                </c:pt>
                <c:pt idx="109" formatCode="0.E+00">
                  <c:v>4.9684646686464297E-9</c:v>
                </c:pt>
                <c:pt idx="110" formatCode="0.E+00">
                  <c:v>3.4518533320175712E-9</c:v>
                </c:pt>
                <c:pt idx="111" formatCode="0.E+00">
                  <c:v>2.3671922974681572E-9</c:v>
                </c:pt>
                <c:pt idx="112" formatCode="0.E+00">
                  <c:v>1.4629293458008131E-9</c:v>
                </c:pt>
                <c:pt idx="113" formatCode="0.E+00">
                  <c:v>1.0568181231442221E-9</c:v>
                </c:pt>
                <c:pt idx="114" formatCode="0.E+00">
                  <c:v>7.3422705060832284E-10</c:v>
                </c:pt>
                <c:pt idx="115" formatCode="0.E+00">
                  <c:v>4.970071784921891E-10</c:v>
                </c:pt>
                <c:pt idx="116" formatCode="0.E+00">
                  <c:v>3.1937377095102139E-10</c:v>
                </c:pt>
                <c:pt idx="117" formatCode="0.E+00">
                  <c:v>2.2479067878937864E-10</c:v>
                </c:pt>
                <c:pt idx="118" formatCode="0.E+00">
                  <c:v>1.4258241274228015E-10</c:v>
                </c:pt>
                <c:pt idx="119" formatCode="0.E+00">
                  <c:v>9.6515761168070456E-11</c:v>
                </c:pt>
                <c:pt idx="120" formatCode="0.E+00">
                  <c:v>6.448839922393236E-11</c:v>
                </c:pt>
                <c:pt idx="121" formatCode="0.E+00">
                  <c:v>4.3652978077025753E-11</c:v>
                </c:pt>
                <c:pt idx="122" formatCode="0.E+00">
                  <c:v>3.0328016374668704E-11</c:v>
                </c:pt>
                <c:pt idx="123" formatCode="0.E+00">
                  <c:v>2.0798174155806934E-11</c:v>
                </c:pt>
                <c:pt idx="124" formatCode="0.E+00">
                  <c:v>1.3364779416642825E-11</c:v>
                </c:pt>
                <c:pt idx="125" formatCode="0.E+00">
                  <c:v>9.0467809699094733E-12</c:v>
                </c:pt>
                <c:pt idx="126" formatCode="0.E+00">
                  <c:v>6.2040498737917609E-12</c:v>
                </c:pt>
                <c:pt idx="127" formatCode="0.E+00">
                  <c:v>4.0917558600549494E-12</c:v>
                </c:pt>
                <c:pt idx="128" formatCode="0.E+00">
                  <c:v>2.7339657506362048E-12</c:v>
                </c:pt>
                <c:pt idx="129" formatCode="0.E+00">
                  <c:v>1.899429585463165E-12</c:v>
                </c:pt>
                <c:pt idx="130" formatCode="0.E+00">
                  <c:v>1.1437080109610521E-12</c:v>
                </c:pt>
                <c:pt idx="131" formatCode="0.E+00">
                  <c:v>8.3702993013297587E-13</c:v>
                </c:pt>
                <c:pt idx="132" formatCode="0.E+00">
                  <c:v>5.4491215589889968E-13</c:v>
                </c:pt>
                <c:pt idx="133" formatCode="0.E+00">
                  <c:v>3.6409092386878648E-13</c:v>
                </c:pt>
                <c:pt idx="134" formatCode="0.E+00">
                  <c:v>2.4327260716903949E-13</c:v>
                </c:pt>
                <c:pt idx="135" formatCode="0.E+00">
                  <c:v>1.7804059377957931E-13</c:v>
                </c:pt>
                <c:pt idx="136" formatCode="0.E+00">
                  <c:v>1.1292931523618034E-13</c:v>
                </c:pt>
                <c:pt idx="137" formatCode="0.E+00">
                  <c:v>7.8457925954552507E-14</c:v>
                </c:pt>
                <c:pt idx="138" formatCode="0.E+00">
                  <c:v>5.1745341321069891E-14</c:v>
                </c:pt>
                <c:pt idx="139" formatCode="0.E+00">
                  <c:v>3.5950206103444323E-14</c:v>
                </c:pt>
                <c:pt idx="140" formatCode="0.E+00">
                  <c:v>2.2802845529080509E-14</c:v>
                </c:pt>
                <c:pt idx="141" formatCode="0.E+00">
                  <c:v>1.5637605397691038E-14</c:v>
                </c:pt>
                <c:pt idx="142" formatCode="0.E+00">
                  <c:v>1.0723867872632039E-14</c:v>
                </c:pt>
                <c:pt idx="143" formatCode="0.E+00">
                  <c:v>6.9813106457524657E-15</c:v>
                </c:pt>
                <c:pt idx="144" formatCode="0.E+00">
                  <c:v>4.8502831400742537E-15</c:v>
                </c:pt>
                <c:pt idx="145" formatCode="0.E+00">
                  <c:v>3.2407867036508125E-15</c:v>
                </c:pt>
                <c:pt idx="146" formatCode="0.E+00">
                  <c:v>2.1373954522623292E-15</c:v>
                </c:pt>
                <c:pt idx="147" formatCode="0.E+00">
                  <c:v>1.4849608693586575E-15</c:v>
                </c:pt>
                <c:pt idx="148" formatCode="0.E+00">
                  <c:v>9.4189538783951885E-16</c:v>
                </c:pt>
                <c:pt idx="149" formatCode="0.E+00">
                  <c:v>6.54384191044591E-16</c:v>
                </c:pt>
                <c:pt idx="150" formatCode="0.E+00">
                  <c:v>4.4875985959701449E-16</c:v>
                </c:pt>
                <c:pt idx="151" formatCode="0.E+00">
                  <c:v>3.0774797793336275E-16</c:v>
                </c:pt>
                <c:pt idx="152" formatCode="0.E+00">
                  <c:v>2.0034601881267647E-16</c:v>
                </c:pt>
                <c:pt idx="153" formatCode="0.E+00">
                  <c:v>1.3919090075433644E-16</c:v>
                </c:pt>
                <c:pt idx="154" formatCode="0.E+00">
                  <c:v>9.3002409840124166E-17</c:v>
                </c:pt>
                <c:pt idx="155" formatCode="0.E+00">
                  <c:v>6.0545198953308259E-17</c:v>
                </c:pt>
                <c:pt idx="156" formatCode="0.E+00">
                  <c:v>4.0454148772594999E-17</c:v>
                </c:pt>
                <c:pt idx="157" formatCode="0.E+00">
                  <c:v>2.7030023539559925E-17</c:v>
                </c:pt>
                <c:pt idx="158" formatCode="0.E+00">
                  <c:v>1.8536495432681169E-17</c:v>
                </c:pt>
                <c:pt idx="159" formatCode="0.E+00">
                  <c:v>1.3046880394344032E-17</c:v>
                </c:pt>
                <c:pt idx="160" formatCode="0.E+00">
                  <c:v>8.1685583901990292E-18</c:v>
                </c:pt>
                <c:pt idx="161" formatCode="0.E+00">
                  <c:v>5.7494257584011381E-18</c:v>
                </c:pt>
                <c:pt idx="162" formatCode="0.E+00">
                  <c:v>3.8918558935764485E-18</c:v>
                </c:pt>
                <c:pt idx="163" formatCode="0.E+00">
                  <c:v>2.6344443658974998E-18</c:v>
                </c:pt>
                <c:pt idx="164" formatCode="0.E+00">
                  <c:v>1.7602420365870945E-18</c:v>
                </c:pt>
                <c:pt idx="165" formatCode="0.E+00">
                  <c:v>1.1761311293862464E-18</c:v>
                </c:pt>
                <c:pt idx="166" formatCode="0.E+00">
                  <c:v>7.7569354514520396E-19</c:v>
                </c:pt>
                <c:pt idx="167" formatCode="0.E+00">
                  <c:v>5.3891504257460164E-19</c:v>
                </c:pt>
                <c:pt idx="168" formatCode="0.E+00">
                  <c:v>3.6008386602074591E-19</c:v>
                </c:pt>
                <c:pt idx="169" formatCode="0.E+00">
                  <c:v>2.374860452243798E-19</c:v>
                </c:pt>
                <c:pt idx="170" formatCode="0.E+00">
                  <c:v>1.628618260795985E-19</c:v>
                </c:pt>
                <c:pt idx="171" formatCode="0.E+00">
                  <c:v>1.1463001587229579E-19</c:v>
                </c:pt>
                <c:pt idx="172" formatCode="0.E+00">
                  <c:v>7.270863864898886E-20</c:v>
                </c:pt>
                <c:pt idx="173" formatCode="0.E+00">
                  <c:v>5.0514509677563786E-20</c:v>
                </c:pt>
                <c:pt idx="174" formatCode="0.E+00">
                  <c:v>3.5095082721648107E-20</c:v>
                </c:pt>
                <c:pt idx="175" formatCode="0.E+00">
                  <c:v>2.1972779986924762E-20</c:v>
                </c:pt>
                <c:pt idx="176" formatCode="0.E+00">
                  <c:v>1.4873640757151489E-20</c:v>
                </c:pt>
                <c:pt idx="177" formatCode="0.E+00">
                  <c:v>1.0333499346548202E-20</c:v>
                </c:pt>
                <c:pt idx="178" formatCode="0.E+00">
                  <c:v>6.8152509032411279E-21</c:v>
                </c:pt>
                <c:pt idx="179" formatCode="0.E+00">
                  <c:v>4.6133258361018392E-21</c:v>
                </c:pt>
                <c:pt idx="180" formatCode="0.E+00">
                  <c:v>3.1637002892437971E-21</c:v>
                </c:pt>
                <c:pt idx="181" formatCode="0.E+00">
                  <c:v>2.059590324274228E-21</c:v>
                </c:pt>
                <c:pt idx="182" formatCode="0.E+00">
                  <c:v>1.4124141099333051E-21</c:v>
                </c:pt>
                <c:pt idx="183" formatCode="0.E+00">
                  <c:v>9.6859729550422714E-22</c:v>
                </c:pt>
                <c:pt idx="184" formatCode="0.E+00">
                  <c:v>6.3881879426132346E-22</c:v>
                </c:pt>
                <c:pt idx="185" formatCode="0.E+00">
                  <c:v>4.2683600002218263E-22</c:v>
                </c:pt>
                <c:pt idx="186" formatCode="0.E+00">
                  <c:v>2.9654538517690983E-22</c:v>
                </c:pt>
                <c:pt idx="187" formatCode="0.E+00">
                  <c:v>1.8326561251534491E-22</c:v>
                </c:pt>
                <c:pt idx="188" formatCode="0.E+00">
                  <c:v>1.2899118582406382E-22</c:v>
                </c:pt>
                <c:pt idx="189" formatCode="0.E+00">
                  <c:v>8.6187323056025651E-23</c:v>
                </c:pt>
                <c:pt idx="190" formatCode="0.E+00">
                  <c:v>5.9105051012806409E-23</c:v>
                </c:pt>
                <c:pt idx="191" formatCode="0.E+00">
                  <c:v>4.0532724899178033E-23</c:v>
                </c:pt>
                <c:pt idx="192" formatCode="0.E+00">
                  <c:v>2.6387078543008739E-23</c:v>
                </c:pt>
                <c:pt idx="193" formatCode="0.E+00">
                  <c:v>1.8095580278664E-23</c:v>
                </c:pt>
                <c:pt idx="194" formatCode="0.E+00">
                  <c:v>1.2249117340509739E-23</c:v>
                </c:pt>
                <c:pt idx="195" formatCode="0.E+00">
                  <c:v>8.5101050980466113E-24</c:v>
                </c:pt>
                <c:pt idx="196" formatCode="0.E+00">
                  <c:v>5.4685414496389855E-24</c:v>
                </c:pt>
                <c:pt idx="197" formatCode="0.E+00">
                  <c:v>3.7501851767278119E-24</c:v>
                </c:pt>
                <c:pt idx="198" formatCode="0.E+00">
                  <c:v>2.6054505891248419E-24</c:v>
                </c:pt>
                <c:pt idx="199" formatCode="0.E+00">
                  <c:v>1.7183723427451323E-24</c:v>
                </c:pt>
                <c:pt idx="200" formatCode="0.E+00">
                  <c:v>1.1333177918001533E-24</c:v>
                </c:pt>
                <c:pt idx="201" formatCode="0.E+00">
                  <c:v>7.9768377642352749E-25</c:v>
                </c:pt>
                <c:pt idx="202" formatCode="0.E+00">
                  <c:v>5.1929754324014347E-25</c:v>
                </c:pt>
                <c:pt idx="203" formatCode="0.E+00">
                  <c:v>3.3369742290918108E-25</c:v>
                </c:pt>
                <c:pt idx="204" formatCode="0.E+00">
                  <c:v>2.3183712433815758E-25</c:v>
                </c:pt>
                <c:pt idx="205" formatCode="0.E+00">
                  <c:v>1.6106942556764927E-25</c:v>
                </c:pt>
                <c:pt idx="206" formatCode="0.E+00">
                  <c:v>1.0623008830509443E-25</c:v>
                </c:pt>
                <c:pt idx="207" formatCode="0.E+00">
                  <c:v>7.4769864747659109E-26</c:v>
                </c:pt>
                <c:pt idx="208" formatCode="0.E+00">
                  <c:v>4.6812876914492546E-26</c:v>
                </c:pt>
                <c:pt idx="209" formatCode="0.E+00">
                  <c:v>3.2523364044096585E-26</c:v>
                </c:pt>
                <c:pt idx="210" formatCode="0.E+00">
                  <c:v>2.1450128242569713E-26</c:v>
                </c:pt>
                <c:pt idx="211" formatCode="0.E+00">
                  <c:v>1.5097635830920852E-26</c:v>
                </c:pt>
                <c:pt idx="212" formatCode="0.E+00">
                  <c:v>1.0219772453237261E-26</c:v>
                </c:pt>
                <c:pt idx="213" formatCode="0.E+00">
                  <c:v>6.6531411121762329E-27</c:v>
                </c:pt>
                <c:pt idx="214" formatCode="0.E+00">
                  <c:v>4.562553179369E-27</c:v>
                </c:pt>
                <c:pt idx="215" formatCode="0.E+00">
                  <c:v>2.9318687478123615E-27</c:v>
                </c:pt>
                <c:pt idx="216" formatCode="0.E+00">
                  <c:v>2.0369231907874939E-27</c:v>
                </c:pt>
                <c:pt idx="217" formatCode="0.E+00">
                  <c:v>1.3434115733974134E-27</c:v>
                </c:pt>
                <c:pt idx="218" formatCode="0.E+00">
                  <c:v>8.9761983761843016E-28</c:v>
                </c:pt>
                <c:pt idx="219" formatCode="0.E+00">
                  <c:v>6.2362364110609452E-28</c:v>
                </c:pt>
                <c:pt idx="220" formatCode="0.E+00">
                  <c:v>4.1129838409972418E-28</c:v>
                </c:pt>
                <c:pt idx="221" formatCode="0.E+00">
                  <c:v>2.7481495325714841E-28</c:v>
                </c:pt>
                <c:pt idx="222" formatCode="0.E+00">
                  <c:v>1.9092838036571622E-28</c:v>
                </c:pt>
                <c:pt idx="223" formatCode="0.E+00">
                  <c:v>1.2924173188801255E-28</c:v>
                </c:pt>
                <c:pt idx="224" formatCode="0.E+00">
                  <c:v>8.4137243149736295E-29</c:v>
                </c:pt>
                <c:pt idx="225" formatCode="0.E+00">
                  <c:v>5.8454561415308614E-29</c:v>
                </c:pt>
                <c:pt idx="226" formatCode="0.E+00">
                  <c:v>3.7077126361613412E-29</c:v>
                </c:pt>
                <c:pt idx="227" formatCode="0.E+00">
                  <c:v>2.4773617261539369E-29</c:v>
                </c:pt>
                <c:pt idx="228" formatCode="0.E+00">
                  <c:v>1.6989110000123915E-29</c:v>
                </c:pt>
                <c:pt idx="229" formatCode="0.E+00">
                  <c:v>1.1204824560450816E-29</c:v>
                </c:pt>
                <c:pt idx="230" formatCode="0.E+00">
                  <c:v>7.4866652942848372E-30</c:v>
                </c:pt>
                <c:pt idx="231" formatCode="0.E+00">
                  <c:v>5.269476476918581E-30</c:v>
                </c:pt>
                <c:pt idx="232" formatCode="0.E+00">
                  <c:v>3.3861333320714326E-30</c:v>
                </c:pt>
                <c:pt idx="233" formatCode="0.E+00">
                  <c:v>2.3525246538888566E-30</c:v>
                </c:pt>
                <c:pt idx="234" formatCode="0.E+00">
                  <c:v>1.8374038744390323E-30</c:v>
                </c:pt>
                <c:pt idx="235" formatCode="0.E+00">
                  <c:v>1.036697312577936E-30</c:v>
                </c:pt>
                <c:pt idx="236" formatCode="0.E+00">
                  <c:v>7.017529602701297E-31</c:v>
                </c:pt>
                <c:pt idx="237" formatCode="0.E+00">
                  <c:v>4.6888637162246163E-31</c:v>
                </c:pt>
                <c:pt idx="238" formatCode="0.E+00">
                  <c:v>3.1739486089546648E-31</c:v>
                </c:pt>
                <c:pt idx="239" formatCode="0.E+00">
                  <c:v>2.0662620498445606E-31</c:v>
                </c:pt>
                <c:pt idx="240" formatCode="0.E+00">
                  <c:v>1.4355407590169216E-31</c:v>
                </c:pt>
                <c:pt idx="241" formatCode="0.E+00">
                  <c:v>9.5917728306053328E-32</c:v>
                </c:pt>
                <c:pt idx="242" formatCode="0.E+00">
                  <c:v>6.3260601520533228E-32</c:v>
                </c:pt>
                <c:pt idx="243" formatCode="0.E+00">
                  <c:v>4.1722252761975344E-32</c:v>
                </c:pt>
                <c:pt idx="244" formatCode="0.E+00">
                  <c:v>2.8986640103237027E-32</c:v>
                </c:pt>
                <c:pt idx="245" formatCode="0.E+00">
                  <c:v>2.0138541158553222E-32</c:v>
                </c:pt>
                <c:pt idx="246" formatCode="0.E+00">
                  <c:v>1.3455857015506802E-32</c:v>
                </c:pt>
                <c:pt idx="247" formatCode="0.E+00">
                  <c:v>8.9907251273198162E-33</c:v>
                </c:pt>
                <c:pt idx="248" formatCode="0.E+00">
                  <c:v>5.9296512720278213E-33</c:v>
                </c:pt>
                <c:pt idx="249" formatCode="0.E+00">
                  <c:v>4.1196401436075491E-33</c:v>
                </c:pt>
                <c:pt idx="250" formatCode="0.E+00">
                  <c:v>2.7525970372577014E-33</c:v>
                </c:pt>
                <c:pt idx="251" formatCode="0.E+00">
                  <c:v>1.8154198123306469E-33</c:v>
                </c:pt>
                <c:pt idx="252" formatCode="0.E+00">
                  <c:v>1.2449682483781449E-33</c:v>
                </c:pt>
                <c:pt idx="253" formatCode="0.E+00">
                  <c:v>8.3184350877907625E-34</c:v>
                </c:pt>
                <c:pt idx="254" formatCode="0.E+00">
                  <c:v>5.5580824972789925E-34</c:v>
                </c:pt>
                <c:pt idx="255" formatCode="0.E+00">
                  <c:v>3.5254344928830926E-34</c:v>
                </c:pt>
                <c:pt idx="256" formatCode="0.E+00">
                  <c:v>2.4493044859235303E-34</c:v>
                </c:pt>
                <c:pt idx="257" formatCode="0.E+00">
                  <c:v>1.7016604554348134E-34</c:v>
                </c:pt>
                <c:pt idx="258" formatCode="0.E+00">
                  <c:v>1.1669550051992137E-34</c:v>
                </c:pt>
                <c:pt idx="259" formatCode="0.E+00">
                  <c:v>7.797178340706928E-35</c:v>
                </c:pt>
                <c:pt idx="260" formatCode="0.E+00">
                  <c:v>5.2097972763235618E-35</c:v>
                </c:pt>
                <c:pt idx="261" formatCode="0.E+00">
                  <c:v>3.5727450727680773E-35</c:v>
                </c:pt>
                <c:pt idx="262" formatCode="0.E+00">
                  <c:v>2.3871812001439639E-35</c:v>
                </c:pt>
                <c:pt idx="263" formatCode="0.E+00">
                  <c:v>1.5950295826468733E-35</c:v>
                </c:pt>
                <c:pt idx="264" formatCode="0.E+00">
                  <c:v>1.07969483258087E-35</c:v>
                </c:pt>
                <c:pt idx="265" formatCode="0.E+00">
                  <c:v>6.9380529111029925E-36</c:v>
                </c:pt>
                <c:pt idx="266" formatCode="0.E+00">
                  <c:v>4.8833365956111648E-36</c:v>
                </c:pt>
                <c:pt idx="267" formatCode="0.E+00">
                  <c:v>3.097450115746587E-36</c:v>
                </c:pt>
                <c:pt idx="268" formatCode="0.E+00">
                  <c:v>2.1519612628564438E-36</c:v>
                </c:pt>
                <c:pt idx="269" formatCode="0.E+00">
                  <c:v>1.4950805029247395E-36</c:v>
                </c:pt>
                <c:pt idx="270" formatCode="0.E+00">
                  <c:v>9.9895962252874225E-37</c:v>
                </c:pt>
                <c:pt idx="271" formatCode="0.E+00">
                  <c:v>6.3362980164191756E-37</c:v>
                </c:pt>
                <c:pt idx="272" formatCode="0.E+00">
                  <c:v>4.518180447869409E-37</c:v>
                </c:pt>
                <c:pt idx="273" formatCode="0.E+00">
                  <c:v>3.0584110384569147E-37</c:v>
                </c:pt>
                <c:pt idx="274" formatCode="0.E+00">
                  <c:v>2.0171132636969767E-37</c:v>
                </c:pt>
                <c:pt idx="275" formatCode="0.E+00">
                  <c:v>1.3654083856738669E-37</c:v>
                </c:pt>
                <c:pt idx="276" formatCode="0.E+00">
                  <c:v>9.2426146474867207E-38</c:v>
                </c:pt>
                <c:pt idx="277" formatCode="0.E+00">
                  <c:v>6.1755864124839534E-38</c:v>
                </c:pt>
                <c:pt idx="278" formatCode="0.E+00">
                  <c:v>4.1803291990677425E-38</c:v>
                </c:pt>
                <c:pt idx="279" formatCode="0.E+00">
                  <c:v>2.6862539574846785E-38</c:v>
                </c:pt>
                <c:pt idx="280" formatCode="0.E+00">
                  <c:v>1.8662816971012E-38</c:v>
                </c:pt>
                <c:pt idx="281" formatCode="0.E+00">
                  <c:v>1.2966039056844649E-38</c:v>
                </c:pt>
                <c:pt idx="282" formatCode="0.E+00">
                  <c:v>8.6634461867303826E-39</c:v>
                </c:pt>
                <c:pt idx="283" formatCode="0.E+00">
                  <c:v>5.7886066439659707E-39</c:v>
                </c:pt>
                <c:pt idx="284" formatCode="0.E+00">
                  <c:v>3.9183779093061727E-39</c:v>
                </c:pt>
                <c:pt idx="285" formatCode="0.E+00">
                  <c:v>2.6523974393981379E-39</c:v>
                </c:pt>
                <c:pt idx="286" formatCode="0.E+00">
                  <c:v>1.7722376418353114E-39</c:v>
                </c:pt>
                <c:pt idx="287" formatCode="0.E+00">
                  <c:v>1.1841461662135829E-39</c:v>
                </c:pt>
                <c:pt idx="288" formatCode="0.E+00">
                  <c:v>7.8097970089411557E-40</c:v>
                </c:pt>
                <c:pt idx="289" formatCode="0.E+00">
                  <c:v>5.3557580656388795E-40</c:v>
                </c:pt>
                <c:pt idx="290" formatCode="0.E+00">
                  <c:v>3.625377466935464E-40</c:v>
                </c:pt>
                <c:pt idx="291" formatCode="0.E+00">
                  <c:v>2.329645371016029E-40</c:v>
                </c:pt>
                <c:pt idx="292" formatCode="0.E+00">
                  <c:v>1.6185269842226408E-40</c:v>
                </c:pt>
                <c:pt idx="293" formatCode="0.E+00">
                  <c:v>1.1244756954206723E-40</c:v>
                </c:pt>
                <c:pt idx="294" formatCode="0.E+00">
                  <c:v>7.3204129671950444E-41</c:v>
                </c:pt>
                <c:pt idx="295" formatCode="0.E+00">
                  <c:v>5.0201510676879763E-41</c:v>
                </c:pt>
                <c:pt idx="296" formatCode="0.E+00">
                  <c:v>3.3982010274464244E-41</c:v>
                </c:pt>
                <c:pt idx="297" formatCode="0.E+00">
                  <c:v>2.2412148919751362E-41</c:v>
                </c:pt>
                <c:pt idx="298" formatCode="0.E+00">
                  <c:v>1.5369675704481653E-41</c:v>
                </c:pt>
                <c:pt idx="299" formatCode="0.E+00">
                  <c:v>1.0269470714187394E-41</c:v>
                </c:pt>
                <c:pt idx="300" formatCode="0.E+00">
                  <c:v>6.8616951181864754E-42</c:v>
                </c:pt>
                <c:pt idx="301" formatCode="0.E+00">
                  <c:v>4.6447644874129004E-42</c:v>
                </c:pt>
                <c:pt idx="302" formatCode="0.E+00">
                  <c:v>3.1440973071438687E-42</c:v>
                </c:pt>
                <c:pt idx="303" formatCode="0.E+00">
                  <c:v>2.0203776860242331E-42</c:v>
                </c:pt>
                <c:pt idx="304" formatCode="0.E+00">
                  <c:v>1.4036624817816815E-42</c:v>
                </c:pt>
                <c:pt idx="305" formatCode="0.E+00">
                  <c:v>9.7519804162883313E-43</c:v>
                </c:pt>
                <c:pt idx="306" formatCode="0.E+00">
                  <c:v>6.431721831259494E-43</c:v>
                </c:pt>
                <c:pt idx="307" formatCode="0.E+00">
                  <c:v>4.3537103645969542E-43</c:v>
                </c:pt>
                <c:pt idx="308" formatCode="0.E+00">
                  <c:v>2.9470792481531887E-43</c:v>
                </c:pt>
                <c:pt idx="309" formatCode="0.E+00">
                  <c:v>1.969133546680728E-43</c:v>
                </c:pt>
                <c:pt idx="310" formatCode="0.E+00">
                  <c:v>1.3329303344234318E-43</c:v>
                </c:pt>
                <c:pt idx="311" formatCode="0.E+00">
                  <c:v>8.6774667911616912E-44</c:v>
                </c:pt>
                <c:pt idx="312" formatCode="0.E+00">
                  <c:v>6.0286918905881901E-44</c:v>
                </c:pt>
                <c:pt idx="313" formatCode="0.E+00">
                  <c:v>4.0281575230114168E-44</c:v>
                </c:pt>
                <c:pt idx="314" formatCode="0.E+00">
                  <c:v>2.6566899823990267E-44</c:v>
                </c:pt>
                <c:pt idx="315" formatCode="0.E+00">
                  <c:v>1.7521662502668801E-44</c:v>
                </c:pt>
                <c:pt idx="316" formatCode="0.E+00">
                  <c:v>1.2173219118170897E-44</c:v>
                </c:pt>
                <c:pt idx="317" formatCode="0.E+00">
                  <c:v>8.1337120987522128E-45</c:v>
                </c:pt>
                <c:pt idx="318" formatCode="0.E+00">
                  <c:v>5.5778907091444134E-45</c:v>
                </c:pt>
                <c:pt idx="319" formatCode="0.E+00">
                  <c:v>3.7269482054064168E-45</c:v>
                </c:pt>
                <c:pt idx="320" formatCode="0.E+00">
                  <c:v>2.4262685340402296E-45</c:v>
                </c:pt>
                <c:pt idx="321" formatCode="0.E+00">
                  <c:v>1.7077249301598222E-45</c:v>
                </c:pt>
                <c:pt idx="322" formatCode="0.E+00">
                  <c:v>1.1410410665366223E-45</c:v>
                </c:pt>
                <c:pt idx="323" formatCode="0.E+00">
                  <c:v>7.624030618333735E-46</c:v>
                </c:pt>
                <c:pt idx="324" formatCode="0.E+00">
                  <c:v>5.1607986156553227E-46</c:v>
                </c:pt>
                <c:pt idx="325" formatCode="0.E+00">
                  <c:v>3.3162976035898836E-46</c:v>
                </c:pt>
                <c:pt idx="326" formatCode="0.E+00">
                  <c:v>2.3341703583194124E-46</c:v>
                </c:pt>
                <c:pt idx="327" formatCode="0.E+00">
                  <c:v>1.4805402218324797E-46</c:v>
                </c:pt>
                <c:pt idx="328" formatCode="0.E+00">
                  <c:v>1.028609044997127E-46</c:v>
                </c:pt>
                <c:pt idx="329" formatCode="0.E+00">
                  <c:v>7.1462872257559385E-47</c:v>
                </c:pt>
                <c:pt idx="330" formatCode="0.E+00">
                  <c:v>4.8374083300595359E-47</c:v>
                </c:pt>
                <c:pt idx="331" formatCode="0.E+00">
                  <c:v>3.3173703043553597E-47</c:v>
                </c:pt>
                <c:pt idx="332" formatCode="0.E+00">
                  <c:v>2.1879046201997083E-47</c:v>
                </c:pt>
                <c:pt idx="333" formatCode="0.E+00">
                  <c:v>1.4810191223471227E-47</c:v>
                </c:pt>
                <c:pt idx="334" formatCode="0.E+00">
                  <c:v>9.6415348344529882E-48</c:v>
                </c:pt>
                <c:pt idx="335" formatCode="0.E+00">
                  <c:v>6.6119167880601308E-48</c:v>
                </c:pt>
                <c:pt idx="336" formatCode="0.E+00">
                  <c:v>4.4756865121438375E-48</c:v>
                </c:pt>
                <c:pt idx="337" formatCode="0.E+00">
                  <c:v>2.9518486934149793E-48</c:v>
                </c:pt>
                <c:pt idx="338" formatCode="0.E+00">
                  <c:v>2.0243019671577944E-48</c:v>
                </c:pt>
                <c:pt idx="339" formatCode="0.E+00">
                  <c:v>1.4999235858930342E-46</c:v>
                </c:pt>
                <c:pt idx="340" formatCode="0.E+00">
                  <c:v>9.0373689028009131E-49</c:v>
                </c:pt>
                <c:pt idx="341" formatCode="0.E+00">
                  <c:v>6.2787347883674897E-49</c:v>
                </c:pt>
                <c:pt idx="342" formatCode="0.E+00">
                  <c:v>4.1952272950357082E-49</c:v>
                </c:pt>
                <c:pt idx="343" formatCode="0.E+00">
                  <c:v>2.8769790555186469E-49</c:v>
                </c:pt>
                <c:pt idx="344" formatCode="0.E+00">
                  <c:v>1.8974534617141953E-49</c:v>
                </c:pt>
                <c:pt idx="345" formatCode="0.E+00">
                  <c:v>1.2844092172107756E-49</c:v>
                </c:pt>
                <c:pt idx="346" formatCode="0.E+00">
                  <c:v>8.4710617228141662E-50</c:v>
                </c:pt>
                <c:pt idx="347" formatCode="0.E+00">
                  <c:v>5.7341642237245869E-50</c:v>
                </c:pt>
                <c:pt idx="348" formatCode="0.E+00">
                  <c:v>3.8815251760105542E-50</c:v>
                </c:pt>
                <c:pt idx="349" formatCode="0.E+00">
                  <c:v>2.5934970839884604E-50</c:v>
                </c:pt>
                <c:pt idx="350" formatCode="0.E+00">
                  <c:v>1.7555695708471602E-50</c:v>
                </c:pt>
                <c:pt idx="351" formatCode="0.E+00">
                  <c:v>1.1281182612076486E-50</c:v>
                </c:pt>
                <c:pt idx="352" formatCode="0.E+00">
                  <c:v>7.837630009594666E-51</c:v>
                </c:pt>
                <c:pt idx="353" formatCode="0.E+00">
                  <c:v>5.4452131730888501E-51</c:v>
                </c:pt>
                <c:pt idx="354" formatCode="0.E+00">
                  <c:v>4.8436702649077204E-51</c:v>
                </c:pt>
                <c:pt idx="356">
                  <c:v>5.0845901648737746</c:v>
                </c:pt>
                <c:pt idx="357">
                  <c:v>3.4418206323770155</c:v>
                </c:pt>
                <c:pt idx="358">
                  <c:v>2.3298100498430636</c:v>
                </c:pt>
                <c:pt idx="359">
                  <c:v>1.5566962203051484</c:v>
                </c:pt>
                <c:pt idx="360">
                  <c:v>1.0401290536434806</c:v>
                </c:pt>
                <c:pt idx="361">
                  <c:v>0.68599612141060495</c:v>
                </c:pt>
                <c:pt idx="362">
                  <c:v>0.47043850896963724</c:v>
                </c:pt>
                <c:pt idx="363">
                  <c:v>0.31844552145464283</c:v>
                </c:pt>
                <c:pt idx="364">
                  <c:v>0.20463114303092947</c:v>
                </c:pt>
                <c:pt idx="365">
                  <c:v>0.14216800158877049</c:v>
                </c:pt>
                <c:pt idx="366">
                  <c:v>9.7495161566055352E-2</c:v>
                </c:pt>
                <c:pt idx="367">
                  <c:v>6.4300965785288752E-2</c:v>
                </c:pt>
                <c:pt idx="368">
                  <c:v>4.3526102113496445E-2</c:v>
                </c:pt>
                <c:pt idx="369">
                  <c:v>2.946334541102583E-2</c:v>
                </c:pt>
                <c:pt idx="370">
                  <c:v>1.9686359599134892E-2</c:v>
                </c:pt>
                <c:pt idx="371">
                  <c:v>1.332593511917354E-2</c:v>
                </c:pt>
                <c:pt idx="372">
                  <c:v>8.6752740538251841E-3</c:v>
                </c:pt>
                <c:pt idx="373">
                  <c:v>6.0271684808055875E-3</c:v>
                </c:pt>
                <c:pt idx="374" formatCode="0.E+00">
                  <c:v>4.0271396347716752E-3</c:v>
                </c:pt>
                <c:pt idx="375" formatCode="0.E+00">
                  <c:v>2.6560186547574453E-3</c:v>
                </c:pt>
                <c:pt idx="376" formatCode="0.E+00">
                  <c:v>1.7517234896722174E-3</c:v>
                </c:pt>
                <c:pt idx="377" formatCode="0.E+00">
                  <c:v>1.2170143027797346E-3</c:v>
                </c:pt>
                <c:pt idx="378" formatCode="0.E+00">
                  <c:v>8.4552374955455399E-4</c:v>
                </c:pt>
                <c:pt idx="379" formatCode="0.E+00">
                  <c:v>5.6494890010388326E-4</c:v>
                </c:pt>
                <c:pt idx="380" formatCode="0.E+00">
                  <c:v>3.7747876378012237E-4</c:v>
                </c:pt>
                <c:pt idx="381" formatCode="0.E+00">
                  <c:v>2.4895849891026377E-4</c:v>
                </c:pt>
                <c:pt idx="382" formatCode="0.E+00">
                  <c:v>1.7296454363871025E-4</c:v>
                </c:pt>
                <c:pt idx="383" formatCode="0.E+00">
                  <c:v>1.1556875692390536E-4</c:v>
                </c:pt>
                <c:pt idx="384" formatCode="0.E+00">
                  <c:v>7.622104077213701E-5</c:v>
                </c:pt>
                <c:pt idx="385" formatCode="0.E+00">
                  <c:v>5.2270430770403092E-5</c:v>
                </c:pt>
                <c:pt idx="386" formatCode="0.E+00">
                  <c:v>3.4925242948235059E-5</c:v>
                </c:pt>
                <c:pt idx="387" formatCode="0.E+00">
                  <c:v>2.3335805292117582E-5</c:v>
                </c:pt>
                <c:pt idx="388" formatCode="0.E+00">
                  <c:v>1.4801660993033196E-5</c:v>
                </c:pt>
                <c:pt idx="389" formatCode="0.E+00">
                  <c:v>1.0283491224285066E-5</c:v>
                </c:pt>
                <c:pt idx="390" formatCode="0.E+00">
                  <c:v>7.1444814071692481E-6</c:v>
                </c:pt>
                <c:pt idx="391" formatCode="0.E+00">
                  <c:v>4.8995017255181187E-6</c:v>
                </c:pt>
                <c:pt idx="392" formatCode="0.E+00">
                  <c:v>3.3599523590706943E-6</c:v>
                </c:pt>
                <c:pt idx="393" formatCode="0.E+00">
                  <c:v>2.2743924246135287E-6</c:v>
                </c:pt>
                <c:pt idx="394" formatCode="0.E+00">
                  <c:v>1.5196681339429492E-6</c:v>
                </c:pt>
                <c:pt idx="395" formatCode="0.E+00">
                  <c:v>1.0153882031655417E-6</c:v>
                </c:pt>
                <c:pt idx="396" formatCode="0.E+00">
                  <c:v>7.0544350944195492E-7</c:v>
                </c:pt>
                <c:pt idx="397" formatCode="0.E+00">
                  <c:v>4.8377502785550155E-7</c:v>
                </c:pt>
                <c:pt idx="398" formatCode="0.E+00">
                  <c:v>3.232412691289601E-7</c:v>
                </c:pt>
                <c:pt idx="399" formatCode="0.E+00">
                  <c:v>2.1318725414463213E-7</c:v>
                </c:pt>
                <c:pt idx="400" formatCode="0.E+00">
                  <c:v>1.5005148176606144E-7</c:v>
                </c:pt>
                <c:pt idx="401" formatCode="0.E+00">
                  <c:v>9.3946158261196721E-8</c:v>
                </c:pt>
                <c:pt idx="402" formatCode="0.E+00">
                  <c:v>6.5269329873791263E-8</c:v>
                </c:pt>
                <c:pt idx="403" formatCode="0.E+00">
                  <c:v>4.3047068999417943E-8</c:v>
                </c:pt>
                <c:pt idx="404" formatCode="0.E+00">
                  <c:v>2.9139082097333952E-8</c:v>
                </c:pt>
                <c:pt idx="405" formatCode="0.E+00">
                  <c:v>1.9982833585743464E-8</c:v>
                </c:pt>
                <c:pt idx="406" formatCode="0.E+00">
                  <c:v>1.3179274520402267E-8</c:v>
                </c:pt>
                <c:pt idx="407" formatCode="0.E+00">
                  <c:v>8.8059225401899793E-9</c:v>
                </c:pt>
                <c:pt idx="408" formatCode="0.E+00">
                  <c:v>5.883804276463223E-9</c:v>
                </c:pt>
                <c:pt idx="409" formatCode="0.E+00">
                  <c:v>3.732036463253527E-9</c:v>
                </c:pt>
                <c:pt idx="410" formatCode="0.E+00">
                  <c:v>2.5928417247661242E-9</c:v>
                </c:pt>
                <c:pt idx="411" formatCode="0.E+00">
                  <c:v>1.8013833133418257E-9</c:v>
                </c:pt>
                <c:pt idx="412" formatCode="0.E+00">
                  <c:v>1.3013167981992392E-9</c:v>
                </c:pt>
                <c:pt idx="413" formatCode="0.E+00">
                  <c:v>8.2541184460391448E-10</c:v>
                </c:pt>
                <c:pt idx="414" formatCode="0.E+00">
                  <c:v>5.5151084045524103E-10</c:v>
                </c:pt>
                <c:pt idx="415" formatCode="0.E+00">
                  <c:v>3.6849993022041486E-10</c:v>
                </c:pt>
                <c:pt idx="416" formatCode="0.E+00">
                  <c:v>2.5601625387548805E-10</c:v>
                </c:pt>
                <c:pt idx="417" formatCode="0.E+00">
                  <c:v>1.6666831593738753E-10</c:v>
                </c:pt>
                <c:pt idx="418" formatCode="0.E+00">
                  <c:v>1.1281980060453312E-10</c:v>
                </c:pt>
                <c:pt idx="419" formatCode="0.E+00">
                  <c:v>7.7368919622331612E-11</c:v>
                </c:pt>
                <c:pt idx="420" formatCode="0.E+00">
                  <c:v>5.0367690895205743E-11</c:v>
                </c:pt>
                <c:pt idx="421" formatCode="0.E+00">
                  <c:v>3.4094499675886882E-11</c:v>
                </c:pt>
                <c:pt idx="422" formatCode="0.E+00">
                  <c:v>2.2780732181245231E-11</c:v>
                </c:pt>
                <c:pt idx="423" formatCode="0.E+00">
                  <c:v>1.5221275092669942E-11</c:v>
                </c:pt>
                <c:pt idx="424" formatCode="0.E+00">
                  <c:v>1.0853729944067365E-11</c:v>
                </c:pt>
                <c:pt idx="425" formatCode="0.E+00">
                  <c:v>6.8844091357020753E-12</c:v>
                </c:pt>
                <c:pt idx="426" formatCode="0.E+00">
                  <c:v>4.7211508459799204E-12</c:v>
                </c:pt>
                <c:pt idx="427" formatCode="0.E+00">
                  <c:v>3.1958041579269241E-12</c:v>
                </c:pt>
                <c:pt idx="428" formatCode="0.E+00">
                  <c:v>2.2493612540538897E-12</c:v>
                </c:pt>
                <c:pt idx="429" formatCode="0.E+00">
                  <c:v>1.4643494171674724E-12</c:v>
                </c:pt>
                <c:pt idx="430" formatCode="0.E+00">
                  <c:v>9.7842620391486563E-13</c:v>
                </c:pt>
                <c:pt idx="431" formatCode="0.E+00">
                  <c:v>6.5374959369944291E-13</c:v>
                </c:pt>
                <c:pt idx="432" formatCode="0.E+00">
                  <c:v>4.368122292229398E-13</c:v>
                </c:pt>
                <c:pt idx="433" formatCode="0.E+00">
                  <c:v>2.9955460009422498E-13</c:v>
                </c:pt>
                <c:pt idx="434" formatCode="0.E+00">
                  <c:v>1.9756518971902285E-13</c:v>
                </c:pt>
                <c:pt idx="435" formatCode="0.E+00">
                  <c:v>1.337342684789022E-13</c:v>
                </c:pt>
                <c:pt idx="436" formatCode="0.E+00">
                  <c:v>9.29122195769968E-14</c:v>
                </c:pt>
                <c:pt idx="437" formatCode="0.E+00">
                  <c:v>6.0486484480919791E-14</c:v>
                </c:pt>
                <c:pt idx="438" formatCode="0.E+00">
                  <c:v>4.148007646676895E-14</c:v>
                </c:pt>
                <c:pt idx="439" formatCode="0.E+00">
                  <c:v>4.0414917850206648E-14</c:v>
                </c:pt>
              </c:numCache>
            </c:numRef>
          </c:val>
          <c:smooth val="0"/>
        </c:ser>
        <c:ser>
          <c:idx val="5"/>
          <c:order val="5"/>
          <c:tx>
            <c:strRef>
              <c:f>浮遊塵!$AG$233</c:f>
              <c:strCache>
                <c:ptCount val="1"/>
                <c:pt idx="0">
                  <c:v>K40崩壊</c:v>
                </c:pt>
              </c:strCache>
            </c:strRef>
          </c:tx>
          <c:spPr>
            <a:ln w="38100">
              <a:solidFill>
                <a:srgbClr val="00B050"/>
              </a:solidFill>
              <a:prstDash val="sysDash"/>
            </a:ln>
          </c:spPr>
          <c:marker>
            <c:symbol val="none"/>
          </c:marker>
          <c:cat>
            <c:numRef>
              <c:f>浮遊塵!$B$235:$B$722</c:f>
              <c:numCache>
                <c:formatCode>[$-411]ge\.m\.d;@</c:formatCode>
                <c:ptCount val="488"/>
                <c:pt idx="0">
                  <c:v>29889</c:v>
                </c:pt>
                <c:pt idx="1">
                  <c:v>29921</c:v>
                </c:pt>
                <c:pt idx="2">
                  <c:v>29948</c:v>
                </c:pt>
                <c:pt idx="3">
                  <c:v>29980</c:v>
                </c:pt>
                <c:pt idx="4">
                  <c:v>30008</c:v>
                </c:pt>
                <c:pt idx="5">
                  <c:v>30041</c:v>
                </c:pt>
                <c:pt idx="6">
                  <c:v>30071</c:v>
                </c:pt>
                <c:pt idx="7">
                  <c:v>30102</c:v>
                </c:pt>
                <c:pt idx="8">
                  <c:v>30132</c:v>
                </c:pt>
                <c:pt idx="9">
                  <c:v>30162</c:v>
                </c:pt>
                <c:pt idx="10">
                  <c:v>30194</c:v>
                </c:pt>
                <c:pt idx="11">
                  <c:v>30224</c:v>
                </c:pt>
                <c:pt idx="12">
                  <c:v>30256</c:v>
                </c:pt>
                <c:pt idx="13">
                  <c:v>30285</c:v>
                </c:pt>
                <c:pt idx="14">
                  <c:v>30312</c:v>
                </c:pt>
                <c:pt idx="15">
                  <c:v>30347</c:v>
                </c:pt>
                <c:pt idx="16">
                  <c:v>30376</c:v>
                </c:pt>
                <c:pt idx="17">
                  <c:v>30406</c:v>
                </c:pt>
                <c:pt idx="18">
                  <c:v>30434</c:v>
                </c:pt>
                <c:pt idx="19">
                  <c:v>30466</c:v>
                </c:pt>
                <c:pt idx="20">
                  <c:v>30497</c:v>
                </c:pt>
                <c:pt idx="21">
                  <c:v>30526</c:v>
                </c:pt>
                <c:pt idx="22">
                  <c:v>30558</c:v>
                </c:pt>
                <c:pt idx="23">
                  <c:v>30588</c:v>
                </c:pt>
                <c:pt idx="24">
                  <c:v>30620</c:v>
                </c:pt>
                <c:pt idx="25">
                  <c:v>30650</c:v>
                </c:pt>
                <c:pt idx="26">
                  <c:v>30677</c:v>
                </c:pt>
                <c:pt idx="27">
                  <c:v>30712</c:v>
                </c:pt>
                <c:pt idx="28">
                  <c:v>30741</c:v>
                </c:pt>
                <c:pt idx="29">
                  <c:v>30771</c:v>
                </c:pt>
                <c:pt idx="30">
                  <c:v>30799</c:v>
                </c:pt>
                <c:pt idx="31">
                  <c:v>30834</c:v>
                </c:pt>
                <c:pt idx="32">
                  <c:v>30862</c:v>
                </c:pt>
                <c:pt idx="33">
                  <c:v>30894</c:v>
                </c:pt>
                <c:pt idx="34">
                  <c:v>30925</c:v>
                </c:pt>
                <c:pt idx="35">
                  <c:v>30953</c:v>
                </c:pt>
                <c:pt idx="36">
                  <c:v>30986</c:v>
                </c:pt>
                <c:pt idx="37">
                  <c:v>31016</c:v>
                </c:pt>
                <c:pt idx="38">
                  <c:v>31043</c:v>
                </c:pt>
                <c:pt idx="39">
                  <c:v>31077</c:v>
                </c:pt>
                <c:pt idx="40">
                  <c:v>31106</c:v>
                </c:pt>
                <c:pt idx="41">
                  <c:v>31135</c:v>
                </c:pt>
                <c:pt idx="42">
                  <c:v>31167</c:v>
                </c:pt>
                <c:pt idx="43">
                  <c:v>31198</c:v>
                </c:pt>
                <c:pt idx="44">
                  <c:v>31226</c:v>
                </c:pt>
                <c:pt idx="45">
                  <c:v>31259</c:v>
                </c:pt>
                <c:pt idx="46">
                  <c:v>31289</c:v>
                </c:pt>
                <c:pt idx="47">
                  <c:v>31320</c:v>
                </c:pt>
                <c:pt idx="48">
                  <c:v>31351</c:v>
                </c:pt>
                <c:pt idx="49">
                  <c:v>31380</c:v>
                </c:pt>
                <c:pt idx="50">
                  <c:v>31408</c:v>
                </c:pt>
                <c:pt idx="51">
                  <c:v>31442</c:v>
                </c:pt>
                <c:pt idx="52">
                  <c:v>31471</c:v>
                </c:pt>
                <c:pt idx="53">
                  <c:v>31502</c:v>
                </c:pt>
                <c:pt idx="54">
                  <c:v>31527</c:v>
                </c:pt>
                <c:pt idx="55">
                  <c:v>31534</c:v>
                </c:pt>
                <c:pt idx="56">
                  <c:v>31568</c:v>
                </c:pt>
                <c:pt idx="57">
                  <c:v>31594</c:v>
                </c:pt>
                <c:pt idx="58">
                  <c:v>31623</c:v>
                </c:pt>
                <c:pt idx="59">
                  <c:v>31657</c:v>
                </c:pt>
                <c:pt idx="60">
                  <c:v>31686</c:v>
                </c:pt>
                <c:pt idx="61">
                  <c:v>31716</c:v>
                </c:pt>
                <c:pt idx="62">
                  <c:v>31747</c:v>
                </c:pt>
                <c:pt idx="63">
                  <c:v>31772</c:v>
                </c:pt>
                <c:pt idx="64">
                  <c:v>31806</c:v>
                </c:pt>
                <c:pt idx="65">
                  <c:v>31835</c:v>
                </c:pt>
                <c:pt idx="66">
                  <c:v>31866</c:v>
                </c:pt>
                <c:pt idx="67">
                  <c:v>31897</c:v>
                </c:pt>
                <c:pt idx="68">
                  <c:v>31930</c:v>
                </c:pt>
                <c:pt idx="69">
                  <c:v>31958</c:v>
                </c:pt>
                <c:pt idx="70">
                  <c:v>31988</c:v>
                </c:pt>
                <c:pt idx="71">
                  <c:v>32020</c:v>
                </c:pt>
                <c:pt idx="72">
                  <c:v>32050</c:v>
                </c:pt>
                <c:pt idx="73">
                  <c:v>32080</c:v>
                </c:pt>
                <c:pt idx="74">
                  <c:v>32111</c:v>
                </c:pt>
                <c:pt idx="75">
                  <c:v>32136</c:v>
                </c:pt>
                <c:pt idx="76">
                  <c:v>32170</c:v>
                </c:pt>
                <c:pt idx="77">
                  <c:v>32202</c:v>
                </c:pt>
                <c:pt idx="78">
                  <c:v>32230</c:v>
                </c:pt>
                <c:pt idx="79">
                  <c:v>32261</c:v>
                </c:pt>
                <c:pt idx="80">
                  <c:v>32294</c:v>
                </c:pt>
                <c:pt idx="81">
                  <c:v>32324</c:v>
                </c:pt>
                <c:pt idx="82">
                  <c:v>32353</c:v>
                </c:pt>
                <c:pt idx="83">
                  <c:v>32386</c:v>
                </c:pt>
                <c:pt idx="84">
                  <c:v>32415</c:v>
                </c:pt>
                <c:pt idx="85">
                  <c:v>32447</c:v>
                </c:pt>
                <c:pt idx="86">
                  <c:v>32478</c:v>
                </c:pt>
                <c:pt idx="87">
                  <c:v>32504</c:v>
                </c:pt>
                <c:pt idx="88">
                  <c:v>32540</c:v>
                </c:pt>
                <c:pt idx="89">
                  <c:v>32567</c:v>
                </c:pt>
                <c:pt idx="90">
                  <c:v>32598</c:v>
                </c:pt>
                <c:pt idx="91">
                  <c:v>32626</c:v>
                </c:pt>
                <c:pt idx="92">
                  <c:v>32658</c:v>
                </c:pt>
                <c:pt idx="93">
                  <c:v>32689</c:v>
                </c:pt>
                <c:pt idx="94">
                  <c:v>32720</c:v>
                </c:pt>
                <c:pt idx="95">
                  <c:v>32750</c:v>
                </c:pt>
                <c:pt idx="96">
                  <c:v>32781</c:v>
                </c:pt>
                <c:pt idx="97">
                  <c:v>32811</c:v>
                </c:pt>
                <c:pt idx="98">
                  <c:v>32842</c:v>
                </c:pt>
                <c:pt idx="99">
                  <c:v>32869</c:v>
                </c:pt>
                <c:pt idx="100">
                  <c:v>32904</c:v>
                </c:pt>
                <c:pt idx="101">
                  <c:v>32931</c:v>
                </c:pt>
                <c:pt idx="102">
                  <c:v>32962</c:v>
                </c:pt>
                <c:pt idx="103">
                  <c:v>32995</c:v>
                </c:pt>
                <c:pt idx="104">
                  <c:v>33023</c:v>
                </c:pt>
                <c:pt idx="105">
                  <c:v>33053</c:v>
                </c:pt>
                <c:pt idx="106">
                  <c:v>33085</c:v>
                </c:pt>
                <c:pt idx="107">
                  <c:v>33116</c:v>
                </c:pt>
                <c:pt idx="108">
                  <c:v>33144</c:v>
                </c:pt>
                <c:pt idx="109">
                  <c:v>33177</c:v>
                </c:pt>
                <c:pt idx="110">
                  <c:v>33207</c:v>
                </c:pt>
                <c:pt idx="111">
                  <c:v>33234</c:v>
                </c:pt>
                <c:pt idx="112">
                  <c:v>33268</c:v>
                </c:pt>
                <c:pt idx="113">
                  <c:v>33297</c:v>
                </c:pt>
                <c:pt idx="114">
                  <c:v>33326</c:v>
                </c:pt>
                <c:pt idx="115">
                  <c:v>33358</c:v>
                </c:pt>
                <c:pt idx="116">
                  <c:v>33389</c:v>
                </c:pt>
                <c:pt idx="117">
                  <c:v>33417</c:v>
                </c:pt>
                <c:pt idx="118">
                  <c:v>33450</c:v>
                </c:pt>
                <c:pt idx="119">
                  <c:v>33480</c:v>
                </c:pt>
                <c:pt idx="120">
                  <c:v>33513</c:v>
                </c:pt>
                <c:pt idx="121">
                  <c:v>33542</c:v>
                </c:pt>
                <c:pt idx="122">
                  <c:v>33571</c:v>
                </c:pt>
                <c:pt idx="123">
                  <c:v>33598</c:v>
                </c:pt>
                <c:pt idx="124">
                  <c:v>33637</c:v>
                </c:pt>
                <c:pt idx="125">
                  <c:v>33665</c:v>
                </c:pt>
                <c:pt idx="126">
                  <c:v>33693</c:v>
                </c:pt>
                <c:pt idx="127">
                  <c:v>33724</c:v>
                </c:pt>
                <c:pt idx="128">
                  <c:v>33753</c:v>
                </c:pt>
                <c:pt idx="129">
                  <c:v>33784</c:v>
                </c:pt>
                <c:pt idx="130">
                  <c:v>33816</c:v>
                </c:pt>
                <c:pt idx="131">
                  <c:v>33847</c:v>
                </c:pt>
                <c:pt idx="132">
                  <c:v>33877</c:v>
                </c:pt>
                <c:pt idx="133">
                  <c:v>33906</c:v>
                </c:pt>
                <c:pt idx="134">
                  <c:v>33938</c:v>
                </c:pt>
                <c:pt idx="135">
                  <c:v>33962</c:v>
                </c:pt>
                <c:pt idx="136">
                  <c:v>33998</c:v>
                </c:pt>
                <c:pt idx="137">
                  <c:v>34030</c:v>
                </c:pt>
                <c:pt idx="138">
                  <c:v>34059</c:v>
                </c:pt>
                <c:pt idx="139">
                  <c:v>34089</c:v>
                </c:pt>
                <c:pt idx="140">
                  <c:v>34120</c:v>
                </c:pt>
                <c:pt idx="141">
                  <c:v>34150</c:v>
                </c:pt>
                <c:pt idx="142">
                  <c:v>34178</c:v>
                </c:pt>
                <c:pt idx="143">
                  <c:v>34212</c:v>
                </c:pt>
                <c:pt idx="144">
                  <c:v>34242</c:v>
                </c:pt>
                <c:pt idx="145">
                  <c:v>34270</c:v>
                </c:pt>
                <c:pt idx="146">
                  <c:v>34303</c:v>
                </c:pt>
                <c:pt idx="147">
                  <c:v>34330</c:v>
                </c:pt>
                <c:pt idx="148">
                  <c:v>34365</c:v>
                </c:pt>
                <c:pt idx="149">
                  <c:v>34393</c:v>
                </c:pt>
                <c:pt idx="150">
                  <c:v>34424</c:v>
                </c:pt>
                <c:pt idx="151">
                  <c:v>34452</c:v>
                </c:pt>
                <c:pt idx="152">
                  <c:v>34485</c:v>
                </c:pt>
                <c:pt idx="153">
                  <c:v>34515</c:v>
                </c:pt>
                <c:pt idx="154">
                  <c:v>34544</c:v>
                </c:pt>
                <c:pt idx="155">
                  <c:v>34577</c:v>
                </c:pt>
                <c:pt idx="156">
                  <c:v>34607</c:v>
                </c:pt>
                <c:pt idx="157">
                  <c:v>34638</c:v>
                </c:pt>
                <c:pt idx="158">
                  <c:v>34668</c:v>
                </c:pt>
                <c:pt idx="159">
                  <c:v>34695</c:v>
                </c:pt>
                <c:pt idx="160">
                  <c:v>34729</c:v>
                </c:pt>
                <c:pt idx="161">
                  <c:v>34758</c:v>
                </c:pt>
                <c:pt idx="162">
                  <c:v>34789</c:v>
                </c:pt>
                <c:pt idx="163">
                  <c:v>34817</c:v>
                </c:pt>
                <c:pt idx="164">
                  <c:v>34850</c:v>
                </c:pt>
                <c:pt idx="165">
                  <c:v>34880</c:v>
                </c:pt>
                <c:pt idx="166">
                  <c:v>34911</c:v>
                </c:pt>
                <c:pt idx="167">
                  <c:v>34942</c:v>
                </c:pt>
                <c:pt idx="168">
                  <c:v>34972</c:v>
                </c:pt>
                <c:pt idx="169">
                  <c:v>35003</c:v>
                </c:pt>
                <c:pt idx="170">
                  <c:v>35034</c:v>
                </c:pt>
                <c:pt idx="171">
                  <c:v>35060</c:v>
                </c:pt>
                <c:pt idx="172">
                  <c:v>35095</c:v>
                </c:pt>
                <c:pt idx="173">
                  <c:v>35123</c:v>
                </c:pt>
                <c:pt idx="174">
                  <c:v>35153</c:v>
                </c:pt>
                <c:pt idx="175">
                  <c:v>35185</c:v>
                </c:pt>
                <c:pt idx="176">
                  <c:v>35216</c:v>
                </c:pt>
                <c:pt idx="177">
                  <c:v>35244</c:v>
                </c:pt>
                <c:pt idx="178">
                  <c:v>35276</c:v>
                </c:pt>
                <c:pt idx="179">
                  <c:v>35307</c:v>
                </c:pt>
                <c:pt idx="180">
                  <c:v>35338</c:v>
                </c:pt>
                <c:pt idx="181">
                  <c:v>35369</c:v>
                </c:pt>
                <c:pt idx="182">
                  <c:v>35398</c:v>
                </c:pt>
                <c:pt idx="183">
                  <c:v>35425</c:v>
                </c:pt>
                <c:pt idx="184">
                  <c:v>35461</c:v>
                </c:pt>
                <c:pt idx="185">
                  <c:v>35489</c:v>
                </c:pt>
                <c:pt idx="186">
                  <c:v>35517</c:v>
                </c:pt>
                <c:pt idx="187">
                  <c:v>35550</c:v>
                </c:pt>
                <c:pt idx="188">
                  <c:v>35580</c:v>
                </c:pt>
                <c:pt idx="189">
                  <c:v>35611</c:v>
                </c:pt>
                <c:pt idx="190">
                  <c:v>35642</c:v>
                </c:pt>
                <c:pt idx="191">
                  <c:v>35671</c:v>
                </c:pt>
                <c:pt idx="192">
                  <c:v>35703</c:v>
                </c:pt>
                <c:pt idx="193">
                  <c:v>35734</c:v>
                </c:pt>
                <c:pt idx="194">
                  <c:v>35762</c:v>
                </c:pt>
                <c:pt idx="195">
                  <c:v>35789</c:v>
                </c:pt>
                <c:pt idx="196">
                  <c:v>35824</c:v>
                </c:pt>
                <c:pt idx="197">
                  <c:v>35853</c:v>
                </c:pt>
                <c:pt idx="198">
                  <c:v>35884</c:v>
                </c:pt>
                <c:pt idx="199">
                  <c:v>35915</c:v>
                </c:pt>
                <c:pt idx="200">
                  <c:v>35944</c:v>
                </c:pt>
                <c:pt idx="201">
                  <c:v>35976</c:v>
                </c:pt>
                <c:pt idx="202">
                  <c:v>36007</c:v>
                </c:pt>
                <c:pt idx="203">
                  <c:v>36038</c:v>
                </c:pt>
                <c:pt idx="204">
                  <c:v>36068</c:v>
                </c:pt>
                <c:pt idx="205">
                  <c:v>36097</c:v>
                </c:pt>
                <c:pt idx="206">
                  <c:v>36129</c:v>
                </c:pt>
                <c:pt idx="207">
                  <c:v>36154</c:v>
                </c:pt>
                <c:pt idx="208">
                  <c:v>36189</c:v>
                </c:pt>
                <c:pt idx="209">
                  <c:v>36217</c:v>
                </c:pt>
                <c:pt idx="210">
                  <c:v>36249</c:v>
                </c:pt>
                <c:pt idx="211">
                  <c:v>36280</c:v>
                </c:pt>
                <c:pt idx="212">
                  <c:v>36308</c:v>
                </c:pt>
                <c:pt idx="213">
                  <c:v>36341</c:v>
                </c:pt>
                <c:pt idx="214">
                  <c:v>36374</c:v>
                </c:pt>
                <c:pt idx="215">
                  <c:v>36403</c:v>
                </c:pt>
                <c:pt idx="216">
                  <c:v>36432</c:v>
                </c:pt>
                <c:pt idx="217">
                  <c:v>36462</c:v>
                </c:pt>
                <c:pt idx="218">
                  <c:v>36494</c:v>
                </c:pt>
                <c:pt idx="219">
                  <c:v>36521</c:v>
                </c:pt>
                <c:pt idx="220">
                  <c:v>36556</c:v>
                </c:pt>
                <c:pt idx="221">
                  <c:v>36585</c:v>
                </c:pt>
                <c:pt idx="222">
                  <c:v>36616</c:v>
                </c:pt>
                <c:pt idx="223">
                  <c:v>36644</c:v>
                </c:pt>
                <c:pt idx="224">
                  <c:v>36677</c:v>
                </c:pt>
                <c:pt idx="225">
                  <c:v>36707</c:v>
                </c:pt>
                <c:pt idx="226">
                  <c:v>36738</c:v>
                </c:pt>
                <c:pt idx="227">
                  <c:v>36769</c:v>
                </c:pt>
                <c:pt idx="228">
                  <c:v>36798</c:v>
                </c:pt>
                <c:pt idx="229">
                  <c:v>36830</c:v>
                </c:pt>
                <c:pt idx="230">
                  <c:v>36860</c:v>
                </c:pt>
                <c:pt idx="231">
                  <c:v>36888</c:v>
                </c:pt>
                <c:pt idx="232">
                  <c:v>36922</c:v>
                </c:pt>
                <c:pt idx="233">
                  <c:v>36950</c:v>
                </c:pt>
                <c:pt idx="234">
                  <c:v>36979</c:v>
                </c:pt>
                <c:pt idx="235">
                  <c:v>37008</c:v>
                </c:pt>
                <c:pt idx="236">
                  <c:v>37042</c:v>
                </c:pt>
                <c:pt idx="237">
                  <c:v>37071</c:v>
                </c:pt>
                <c:pt idx="238">
                  <c:v>37103</c:v>
                </c:pt>
                <c:pt idx="239">
                  <c:v>37133</c:v>
                </c:pt>
                <c:pt idx="240">
                  <c:v>37162</c:v>
                </c:pt>
                <c:pt idx="241">
                  <c:v>37194</c:v>
                </c:pt>
                <c:pt idx="242">
                  <c:v>37225</c:v>
                </c:pt>
                <c:pt idx="243">
                  <c:v>37252</c:v>
                </c:pt>
                <c:pt idx="244">
                  <c:v>37285</c:v>
                </c:pt>
                <c:pt idx="245">
                  <c:v>37315</c:v>
                </c:pt>
                <c:pt idx="246">
                  <c:v>37344</c:v>
                </c:pt>
                <c:pt idx="247">
                  <c:v>37376</c:v>
                </c:pt>
                <c:pt idx="248">
                  <c:v>37406</c:v>
                </c:pt>
                <c:pt idx="249">
                  <c:v>37433</c:v>
                </c:pt>
                <c:pt idx="250">
                  <c:v>37465</c:v>
                </c:pt>
                <c:pt idx="251">
                  <c:v>37495</c:v>
                </c:pt>
                <c:pt idx="252">
                  <c:v>37529</c:v>
                </c:pt>
                <c:pt idx="253">
                  <c:v>37559</c:v>
                </c:pt>
                <c:pt idx="254">
                  <c:v>37589</c:v>
                </c:pt>
                <c:pt idx="255">
                  <c:v>37616</c:v>
                </c:pt>
                <c:pt idx="256">
                  <c:v>37651</c:v>
                </c:pt>
                <c:pt idx="257">
                  <c:v>37679</c:v>
                </c:pt>
                <c:pt idx="258">
                  <c:v>37708</c:v>
                </c:pt>
                <c:pt idx="259">
                  <c:v>37741</c:v>
                </c:pt>
                <c:pt idx="260">
                  <c:v>37771</c:v>
                </c:pt>
                <c:pt idx="261">
                  <c:v>37802</c:v>
                </c:pt>
                <c:pt idx="262">
                  <c:v>37830</c:v>
                </c:pt>
                <c:pt idx="263">
                  <c:v>37862</c:v>
                </c:pt>
                <c:pt idx="264">
                  <c:v>37894</c:v>
                </c:pt>
                <c:pt idx="265">
                  <c:v>37929</c:v>
                </c:pt>
                <c:pt idx="266">
                  <c:v>37926</c:v>
                </c:pt>
                <c:pt idx="267">
                  <c:v>37980</c:v>
                </c:pt>
                <c:pt idx="268">
                  <c:v>38015</c:v>
                </c:pt>
                <c:pt idx="269">
                  <c:v>38044</c:v>
                </c:pt>
                <c:pt idx="270">
                  <c:v>38076</c:v>
                </c:pt>
                <c:pt idx="271">
                  <c:v>38104</c:v>
                </c:pt>
                <c:pt idx="272">
                  <c:v>38138</c:v>
                </c:pt>
                <c:pt idx="273">
                  <c:v>38168</c:v>
                </c:pt>
                <c:pt idx="274">
                  <c:v>38198</c:v>
                </c:pt>
                <c:pt idx="275">
                  <c:v>38231</c:v>
                </c:pt>
                <c:pt idx="276">
                  <c:v>38260</c:v>
                </c:pt>
                <c:pt idx="277">
                  <c:v>38289</c:v>
                </c:pt>
                <c:pt idx="278">
                  <c:v>38321</c:v>
                </c:pt>
                <c:pt idx="279">
                  <c:v>38348</c:v>
                </c:pt>
                <c:pt idx="280">
                  <c:v>38383</c:v>
                </c:pt>
                <c:pt idx="281">
                  <c:v>38411</c:v>
                </c:pt>
                <c:pt idx="282">
                  <c:v>38442</c:v>
                </c:pt>
                <c:pt idx="283">
                  <c:v>38469</c:v>
                </c:pt>
                <c:pt idx="284">
                  <c:v>38502</c:v>
                </c:pt>
                <c:pt idx="285">
                  <c:v>38531</c:v>
                </c:pt>
                <c:pt idx="286">
                  <c:v>38562</c:v>
                </c:pt>
                <c:pt idx="287">
                  <c:v>38595</c:v>
                </c:pt>
                <c:pt idx="288">
                  <c:v>38625</c:v>
                </c:pt>
                <c:pt idx="289">
                  <c:v>38656</c:v>
                </c:pt>
                <c:pt idx="290">
                  <c:v>38686</c:v>
                </c:pt>
                <c:pt idx="291">
                  <c:v>38713</c:v>
                </c:pt>
                <c:pt idx="292">
                  <c:v>38748</c:v>
                </c:pt>
                <c:pt idx="293">
                  <c:v>38776</c:v>
                </c:pt>
                <c:pt idx="294">
                  <c:v>38807</c:v>
                </c:pt>
                <c:pt idx="295">
                  <c:v>38834</c:v>
                </c:pt>
                <c:pt idx="296">
                  <c:v>38868</c:v>
                </c:pt>
                <c:pt idx="297">
                  <c:v>38898</c:v>
                </c:pt>
                <c:pt idx="298">
                  <c:v>38929</c:v>
                </c:pt>
                <c:pt idx="299">
                  <c:v>38958</c:v>
                </c:pt>
                <c:pt idx="300">
                  <c:v>38989</c:v>
                </c:pt>
                <c:pt idx="301">
                  <c:v>39020</c:v>
                </c:pt>
                <c:pt idx="302">
                  <c:v>39051</c:v>
                </c:pt>
                <c:pt idx="303">
                  <c:v>39078</c:v>
                </c:pt>
                <c:pt idx="304">
                  <c:v>39113</c:v>
                </c:pt>
                <c:pt idx="305">
                  <c:v>39141</c:v>
                </c:pt>
                <c:pt idx="306">
                  <c:v>39171</c:v>
                </c:pt>
                <c:pt idx="307">
                  <c:v>39199</c:v>
                </c:pt>
                <c:pt idx="308">
                  <c:v>39232</c:v>
                </c:pt>
                <c:pt idx="309">
                  <c:v>39262</c:v>
                </c:pt>
                <c:pt idx="310">
                  <c:v>39293</c:v>
                </c:pt>
                <c:pt idx="311">
                  <c:v>39325</c:v>
                </c:pt>
                <c:pt idx="312">
                  <c:v>39356</c:v>
                </c:pt>
                <c:pt idx="313">
                  <c:v>39386</c:v>
                </c:pt>
                <c:pt idx="314">
                  <c:v>39416</c:v>
                </c:pt>
                <c:pt idx="315">
                  <c:v>39809</c:v>
                </c:pt>
                <c:pt idx="316">
                  <c:v>39477</c:v>
                </c:pt>
                <c:pt idx="317">
                  <c:v>39507</c:v>
                </c:pt>
                <c:pt idx="318">
                  <c:v>39538</c:v>
                </c:pt>
                <c:pt idx="319">
                  <c:v>39568</c:v>
                </c:pt>
                <c:pt idx="320">
                  <c:v>39598</c:v>
                </c:pt>
                <c:pt idx="321">
                  <c:v>39629</c:v>
                </c:pt>
                <c:pt idx="322">
                  <c:v>39660</c:v>
                </c:pt>
                <c:pt idx="323">
                  <c:v>39689</c:v>
                </c:pt>
                <c:pt idx="324">
                  <c:v>39721</c:v>
                </c:pt>
                <c:pt idx="325">
                  <c:v>39751</c:v>
                </c:pt>
                <c:pt idx="326">
                  <c:v>39780</c:v>
                </c:pt>
                <c:pt idx="327">
                  <c:v>39807</c:v>
                </c:pt>
                <c:pt idx="328">
                  <c:v>39843</c:v>
                </c:pt>
                <c:pt idx="329">
                  <c:v>39871</c:v>
                </c:pt>
                <c:pt idx="330">
                  <c:v>39902</c:v>
                </c:pt>
                <c:pt idx="331">
                  <c:v>39933</c:v>
                </c:pt>
                <c:pt idx="332">
                  <c:v>39962</c:v>
                </c:pt>
                <c:pt idx="333">
                  <c:v>39994</c:v>
                </c:pt>
                <c:pt idx="334">
                  <c:v>40024</c:v>
                </c:pt>
                <c:pt idx="335">
                  <c:v>40056</c:v>
                </c:pt>
                <c:pt idx="336">
                  <c:v>40086</c:v>
                </c:pt>
                <c:pt idx="337">
                  <c:v>40116</c:v>
                </c:pt>
                <c:pt idx="338">
                  <c:v>40147</c:v>
                </c:pt>
                <c:pt idx="339">
                  <c:v>40175</c:v>
                </c:pt>
                <c:pt idx="340">
                  <c:v>40207</c:v>
                </c:pt>
                <c:pt idx="341">
                  <c:v>40235</c:v>
                </c:pt>
                <c:pt idx="342">
                  <c:v>40267</c:v>
                </c:pt>
                <c:pt idx="343">
                  <c:v>40328</c:v>
                </c:pt>
                <c:pt idx="344">
                  <c:v>40326</c:v>
                </c:pt>
                <c:pt idx="345">
                  <c:v>40358</c:v>
                </c:pt>
                <c:pt idx="346">
                  <c:v>40389</c:v>
                </c:pt>
                <c:pt idx="347">
                  <c:v>40421</c:v>
                </c:pt>
                <c:pt idx="348">
                  <c:v>40451</c:v>
                </c:pt>
                <c:pt idx="349">
                  <c:v>40480</c:v>
                </c:pt>
                <c:pt idx="350">
                  <c:v>40512</c:v>
                </c:pt>
                <c:pt idx="351">
                  <c:v>40539</c:v>
                </c:pt>
                <c:pt idx="352">
                  <c:v>40575</c:v>
                </c:pt>
                <c:pt idx="353">
                  <c:v>40603</c:v>
                </c:pt>
                <c:pt idx="354">
                  <c:v>40612</c:v>
                </c:pt>
                <c:pt idx="355">
                  <c:v>40613</c:v>
                </c:pt>
                <c:pt idx="356">
                  <c:v>40655</c:v>
                </c:pt>
                <c:pt idx="358">
                  <c:v>40707</c:v>
                </c:pt>
                <c:pt idx="360">
                  <c:v>40765</c:v>
                </c:pt>
                <c:pt idx="362">
                  <c:v>40845</c:v>
                </c:pt>
                <c:pt idx="363">
                  <c:v>40865</c:v>
                </c:pt>
                <c:pt idx="364">
                  <c:v>40895</c:v>
                </c:pt>
                <c:pt idx="365">
                  <c:v>40924</c:v>
                </c:pt>
                <c:pt idx="366">
                  <c:v>40965</c:v>
                </c:pt>
                <c:pt idx="368">
                  <c:v>41015</c:v>
                </c:pt>
                <c:pt idx="369">
                  <c:v>41046</c:v>
                </c:pt>
                <c:pt idx="370">
                  <c:v>41078</c:v>
                </c:pt>
                <c:pt idx="371">
                  <c:v>41110</c:v>
                </c:pt>
                <c:pt idx="372">
                  <c:v>41143</c:v>
                </c:pt>
                <c:pt idx="373">
                  <c:v>41176</c:v>
                </c:pt>
                <c:pt idx="374">
                  <c:v>41208</c:v>
                </c:pt>
                <c:pt idx="375">
                  <c:v>41240</c:v>
                </c:pt>
                <c:pt idx="376">
                  <c:v>41264</c:v>
                </c:pt>
                <c:pt idx="377">
                  <c:v>41299</c:v>
                </c:pt>
                <c:pt idx="378">
                  <c:v>41331</c:v>
                </c:pt>
                <c:pt idx="379">
                  <c:v>41354</c:v>
                </c:pt>
                <c:pt idx="380">
                  <c:v>41388</c:v>
                </c:pt>
                <c:pt idx="381">
                  <c:v>41418</c:v>
                </c:pt>
                <c:pt idx="382">
                  <c:v>41450</c:v>
                </c:pt>
                <c:pt idx="383">
                  <c:v>41480</c:v>
                </c:pt>
                <c:pt idx="384">
                  <c:v>41512</c:v>
                </c:pt>
                <c:pt idx="385">
                  <c:v>41541</c:v>
                </c:pt>
                <c:pt idx="386">
                  <c:v>41571</c:v>
                </c:pt>
                <c:pt idx="387">
                  <c:v>41604</c:v>
                </c:pt>
                <c:pt idx="388">
                  <c:v>41632</c:v>
                </c:pt>
                <c:pt idx="389">
                  <c:v>41662</c:v>
                </c:pt>
                <c:pt idx="390">
                  <c:v>41694</c:v>
                </c:pt>
                <c:pt idx="391">
                  <c:v>41722</c:v>
                </c:pt>
                <c:pt idx="392">
                  <c:v>41759</c:v>
                </c:pt>
                <c:pt idx="393">
                  <c:v>41789</c:v>
                </c:pt>
                <c:pt idx="394">
                  <c:v>41820</c:v>
                </c:pt>
                <c:pt idx="395">
                  <c:v>41851</c:v>
                </c:pt>
                <c:pt idx="396">
                  <c:v>41879</c:v>
                </c:pt>
                <c:pt idx="397">
                  <c:v>41908</c:v>
                </c:pt>
                <c:pt idx="398">
                  <c:v>41939</c:v>
                </c:pt>
                <c:pt idx="399">
                  <c:v>41971</c:v>
                </c:pt>
                <c:pt idx="400">
                  <c:v>41998</c:v>
                </c:pt>
                <c:pt idx="401">
                  <c:v>42034</c:v>
                </c:pt>
                <c:pt idx="402">
                  <c:v>42062</c:v>
                </c:pt>
                <c:pt idx="403">
                  <c:v>42094</c:v>
                </c:pt>
                <c:pt idx="404">
                  <c:v>42124</c:v>
                </c:pt>
                <c:pt idx="405">
                  <c:v>42153</c:v>
                </c:pt>
                <c:pt idx="406">
                  <c:v>42185</c:v>
                </c:pt>
                <c:pt idx="407">
                  <c:v>42216</c:v>
                </c:pt>
                <c:pt idx="408">
                  <c:v>42247</c:v>
                </c:pt>
                <c:pt idx="409">
                  <c:v>42282</c:v>
                </c:pt>
                <c:pt idx="410">
                  <c:v>42310</c:v>
                </c:pt>
                <c:pt idx="411">
                  <c:v>42338</c:v>
                </c:pt>
                <c:pt idx="412">
                  <c:v>42363</c:v>
                </c:pt>
                <c:pt idx="413">
                  <c:v>42398</c:v>
                </c:pt>
                <c:pt idx="414">
                  <c:v>42429</c:v>
                </c:pt>
                <c:pt idx="415">
                  <c:v>42460</c:v>
                </c:pt>
                <c:pt idx="416">
                  <c:v>42488</c:v>
                </c:pt>
                <c:pt idx="417">
                  <c:v>42521</c:v>
                </c:pt>
                <c:pt idx="418">
                  <c:v>42551</c:v>
                </c:pt>
                <c:pt idx="419">
                  <c:v>42580</c:v>
                </c:pt>
                <c:pt idx="420">
                  <c:v>42613</c:v>
                </c:pt>
                <c:pt idx="421">
                  <c:v>42643</c:v>
                </c:pt>
                <c:pt idx="422">
                  <c:v>42674</c:v>
                </c:pt>
                <c:pt idx="423">
                  <c:v>42705</c:v>
                </c:pt>
                <c:pt idx="424">
                  <c:v>42731</c:v>
                </c:pt>
                <c:pt idx="425">
                  <c:v>42766</c:v>
                </c:pt>
                <c:pt idx="426">
                  <c:v>42795</c:v>
                </c:pt>
                <c:pt idx="427">
                  <c:v>42825</c:v>
                </c:pt>
                <c:pt idx="428">
                  <c:v>42852</c:v>
                </c:pt>
                <c:pt idx="429">
                  <c:v>42885</c:v>
                </c:pt>
                <c:pt idx="430">
                  <c:v>42916</c:v>
                </c:pt>
                <c:pt idx="431">
                  <c:v>42947</c:v>
                </c:pt>
                <c:pt idx="432">
                  <c:v>42978</c:v>
                </c:pt>
                <c:pt idx="433">
                  <c:v>43007</c:v>
                </c:pt>
                <c:pt idx="434">
                  <c:v>43039</c:v>
                </c:pt>
                <c:pt idx="435">
                  <c:v>43069</c:v>
                </c:pt>
                <c:pt idx="436">
                  <c:v>43097</c:v>
                </c:pt>
                <c:pt idx="437">
                  <c:v>43130</c:v>
                </c:pt>
                <c:pt idx="438">
                  <c:v>43159</c:v>
                </c:pt>
                <c:pt idx="439">
                  <c:v>43161</c:v>
                </c:pt>
              </c:numCache>
            </c:numRef>
          </c:cat>
          <c:val>
            <c:numRef>
              <c:f>浮遊塵!$AG$235:$AG$722</c:f>
              <c:numCache>
                <c:formatCode>.000</c:formatCode>
                <c:ptCount val="488"/>
                <c:pt idx="0">
                  <c:v>0.1</c:v>
                </c:pt>
                <c:pt idx="1">
                  <c:v>9.9999999995244518E-2</c:v>
                </c:pt>
                <c:pt idx="2">
                  <c:v>9.9999999991826502E-2</c:v>
                </c:pt>
                <c:pt idx="3">
                  <c:v>9.999999998677378E-2</c:v>
                </c:pt>
                <c:pt idx="4">
                  <c:v>9.9999999982612719E-2</c:v>
                </c:pt>
                <c:pt idx="5">
                  <c:v>9.9999999977708615E-2</c:v>
                </c:pt>
                <c:pt idx="6">
                  <c:v>9.9999999973547568E-2</c:v>
                </c:pt>
                <c:pt idx="7">
                  <c:v>9.9999999969089287E-2</c:v>
                </c:pt>
                <c:pt idx="8">
                  <c:v>9.9999999964036579E-2</c:v>
                </c:pt>
                <c:pt idx="9">
                  <c:v>9.9999999959429681E-2</c:v>
                </c:pt>
                <c:pt idx="10">
                  <c:v>9.9999999955565841E-2</c:v>
                </c:pt>
                <c:pt idx="11">
                  <c:v>9.9999999950364515E-2</c:v>
                </c:pt>
                <c:pt idx="12">
                  <c:v>9.9999999945906234E-2</c:v>
                </c:pt>
                <c:pt idx="13">
                  <c:v>9.9999999941893791E-2</c:v>
                </c:pt>
                <c:pt idx="14">
                  <c:v>9.9999999937732731E-2</c:v>
                </c:pt>
                <c:pt idx="15">
                  <c:v>9.9999999932234185E-2</c:v>
                </c:pt>
                <c:pt idx="16">
                  <c:v>9.9999999928370345E-2</c:v>
                </c:pt>
                <c:pt idx="17">
                  <c:v>9.9999999924357916E-2</c:v>
                </c:pt>
                <c:pt idx="18">
                  <c:v>9.9999999919453797E-2</c:v>
                </c:pt>
                <c:pt idx="19">
                  <c:v>9.9999999914252458E-2</c:v>
                </c:pt>
                <c:pt idx="20">
                  <c:v>9.9999999909942794E-2</c:v>
                </c:pt>
                <c:pt idx="21">
                  <c:v>9.9999999905781747E-2</c:v>
                </c:pt>
                <c:pt idx="22">
                  <c:v>9.9999999900729039E-2</c:v>
                </c:pt>
                <c:pt idx="23">
                  <c:v>9.9999999896419375E-2</c:v>
                </c:pt>
                <c:pt idx="24">
                  <c:v>9.999999989121805E-2</c:v>
                </c:pt>
                <c:pt idx="25">
                  <c:v>9.9999999886908386E-2</c:v>
                </c:pt>
                <c:pt idx="26">
                  <c:v>9.9999999883787591E-2</c:v>
                </c:pt>
                <c:pt idx="27">
                  <c:v>9.9999999877843207E-2</c:v>
                </c:pt>
                <c:pt idx="28">
                  <c:v>9.9999999873533543E-2</c:v>
                </c:pt>
                <c:pt idx="29">
                  <c:v>9.9999999869372469E-2</c:v>
                </c:pt>
                <c:pt idx="30">
                  <c:v>9.999999986536004E-2</c:v>
                </c:pt>
                <c:pt idx="31">
                  <c:v>9.9999999860158714E-2</c:v>
                </c:pt>
                <c:pt idx="32">
                  <c:v>9.999999985584905E-2</c:v>
                </c:pt>
                <c:pt idx="33">
                  <c:v>9.9999999850796328E-2</c:v>
                </c:pt>
                <c:pt idx="34">
                  <c:v>9.9999999846635268E-2</c:v>
                </c:pt>
                <c:pt idx="35">
                  <c:v>9.9999999842028398E-2</c:v>
                </c:pt>
                <c:pt idx="36">
                  <c:v>9.9999999837272882E-2</c:v>
                </c:pt>
                <c:pt idx="37">
                  <c:v>9.9999999833111836E-2</c:v>
                </c:pt>
                <c:pt idx="38">
                  <c:v>9.9999999828950761E-2</c:v>
                </c:pt>
                <c:pt idx="39">
                  <c:v>9.9999999823749436E-2</c:v>
                </c:pt>
                <c:pt idx="40">
                  <c:v>9.9999999819588389E-2</c:v>
                </c:pt>
                <c:pt idx="41">
                  <c:v>9.9999999815427343E-2</c:v>
                </c:pt>
                <c:pt idx="42">
                  <c:v>9.99999998100774E-2</c:v>
                </c:pt>
                <c:pt idx="43">
                  <c:v>9.9999999806064943E-2</c:v>
                </c:pt>
                <c:pt idx="44">
                  <c:v>9.9999999801903883E-2</c:v>
                </c:pt>
                <c:pt idx="45">
                  <c:v>9.9999999796702557E-2</c:v>
                </c:pt>
                <c:pt idx="46">
                  <c:v>9.9999999792541511E-2</c:v>
                </c:pt>
                <c:pt idx="47">
                  <c:v>9.9999999787340185E-2</c:v>
                </c:pt>
                <c:pt idx="48">
                  <c:v>9.9999999782881904E-2</c:v>
                </c:pt>
                <c:pt idx="49">
                  <c:v>9.9999999778423623E-2</c:v>
                </c:pt>
                <c:pt idx="50">
                  <c:v>9.9999999774857018E-2</c:v>
                </c:pt>
                <c:pt idx="51">
                  <c:v>9.9999999769655679E-2</c:v>
                </c:pt>
                <c:pt idx="52">
                  <c:v>9.9999999765494632E-2</c:v>
                </c:pt>
                <c:pt idx="53">
                  <c:v>9.9999999761333558E-2</c:v>
                </c:pt>
                <c:pt idx="54">
                  <c:v>9.9999999756578084E-2</c:v>
                </c:pt>
                <c:pt idx="56">
                  <c:v>9.9999999994947297E-2</c:v>
                </c:pt>
                <c:pt idx="57">
                  <c:v>9.9999999990340399E-2</c:v>
                </c:pt>
                <c:pt idx="58">
                  <c:v>9.9999999986179353E-2</c:v>
                </c:pt>
                <c:pt idx="59">
                  <c:v>9.9999999982018278E-2</c:v>
                </c:pt>
                <c:pt idx="60">
                  <c:v>9.9999999976816967E-2</c:v>
                </c:pt>
                <c:pt idx="61">
                  <c:v>9.9999999972655906E-2</c:v>
                </c:pt>
                <c:pt idx="62">
                  <c:v>9.9999999968346243E-2</c:v>
                </c:pt>
                <c:pt idx="63">
                  <c:v>9.9999999964185182E-2</c:v>
                </c:pt>
                <c:pt idx="64">
                  <c:v>9.9999999959132474E-2</c:v>
                </c:pt>
                <c:pt idx="65">
                  <c:v>9.99999999549714E-2</c:v>
                </c:pt>
                <c:pt idx="66">
                  <c:v>9.9999999950810353E-2</c:v>
                </c:pt>
                <c:pt idx="67">
                  <c:v>9.999999994546041E-2</c:v>
                </c:pt>
                <c:pt idx="68">
                  <c:v>9.9999999941299364E-2</c:v>
                </c:pt>
                <c:pt idx="69">
                  <c:v>9.9999999936841083E-2</c:v>
                </c:pt>
                <c:pt idx="70">
                  <c:v>9.9999999932085581E-2</c:v>
                </c:pt>
                <c:pt idx="71">
                  <c:v>9.99999999276273E-2</c:v>
                </c:pt>
                <c:pt idx="72">
                  <c:v>9.9999999922723196E-2</c:v>
                </c:pt>
                <c:pt idx="73">
                  <c:v>9.9999999918710739E-2</c:v>
                </c:pt>
                <c:pt idx="74">
                  <c:v>9.9999999914103868E-2</c:v>
                </c:pt>
                <c:pt idx="75">
                  <c:v>9.9999999909794204E-2</c:v>
                </c:pt>
                <c:pt idx="76">
                  <c:v>9.9999999905038703E-2</c:v>
                </c:pt>
                <c:pt idx="77">
                  <c:v>9.9999999900431805E-2</c:v>
                </c:pt>
                <c:pt idx="78">
                  <c:v>9.9999999895676317E-2</c:v>
                </c:pt>
                <c:pt idx="79">
                  <c:v>9.999999989121805E-2</c:v>
                </c:pt>
                <c:pt idx="80">
                  <c:v>9.9999999886759769E-2</c:v>
                </c:pt>
                <c:pt idx="81">
                  <c:v>9.9999999882152871E-2</c:v>
                </c:pt>
                <c:pt idx="82">
                  <c:v>9.999999987769459E-2</c:v>
                </c:pt>
                <c:pt idx="83">
                  <c:v>9.9999999872790499E-2</c:v>
                </c:pt>
                <c:pt idx="84">
                  <c:v>9.9999999868332218E-2</c:v>
                </c:pt>
                <c:pt idx="85">
                  <c:v>9.9999999863873937E-2</c:v>
                </c:pt>
                <c:pt idx="86">
                  <c:v>9.9999999859118449E-2</c:v>
                </c:pt>
                <c:pt idx="87">
                  <c:v>9.9999999854957389E-2</c:v>
                </c:pt>
                <c:pt idx="88">
                  <c:v>9.9999999849756049E-2</c:v>
                </c:pt>
                <c:pt idx="89">
                  <c:v>9.999999984574362E-2</c:v>
                </c:pt>
                <c:pt idx="90">
                  <c:v>9.9999999841582546E-2</c:v>
                </c:pt>
                <c:pt idx="91">
                  <c:v>9.9999999837124265E-2</c:v>
                </c:pt>
                <c:pt idx="92">
                  <c:v>9.9999999832220174E-2</c:v>
                </c:pt>
                <c:pt idx="93">
                  <c:v>9.9999999828059127E-2</c:v>
                </c:pt>
                <c:pt idx="94">
                  <c:v>9.9999999823600846E-2</c:v>
                </c:pt>
                <c:pt idx="95">
                  <c:v>9.9999999818696728E-2</c:v>
                </c:pt>
                <c:pt idx="96">
                  <c:v>9.9999999814238461E-2</c:v>
                </c:pt>
                <c:pt idx="97">
                  <c:v>9.9999999809334342E-2</c:v>
                </c:pt>
                <c:pt idx="98">
                  <c:v>9.9999999805173295E-2</c:v>
                </c:pt>
                <c:pt idx="99">
                  <c:v>9.9999999801012221E-2</c:v>
                </c:pt>
                <c:pt idx="100">
                  <c:v>9.9999999795810923E-2</c:v>
                </c:pt>
                <c:pt idx="101">
                  <c:v>9.9999999791649849E-2</c:v>
                </c:pt>
                <c:pt idx="102">
                  <c:v>9.9999999787488802E-2</c:v>
                </c:pt>
                <c:pt idx="103">
                  <c:v>9.9999999782881904E-2</c:v>
                </c:pt>
                <c:pt idx="104">
                  <c:v>9.9999999778126417E-2</c:v>
                </c:pt>
                <c:pt idx="105">
                  <c:v>9.9999999773965342E-2</c:v>
                </c:pt>
                <c:pt idx="106">
                  <c:v>9.9999999768764017E-2</c:v>
                </c:pt>
                <c:pt idx="107">
                  <c:v>9.9999999764454353E-2</c:v>
                </c:pt>
                <c:pt idx="108">
                  <c:v>9.9999999760293307E-2</c:v>
                </c:pt>
                <c:pt idx="109">
                  <c:v>9.9999999755240598E-2</c:v>
                </c:pt>
                <c:pt idx="110">
                  <c:v>9.9999999751079524E-2</c:v>
                </c:pt>
                <c:pt idx="111">
                  <c:v>9.999999974676986E-2</c:v>
                </c:pt>
                <c:pt idx="112">
                  <c:v>9.9999999741271328E-2</c:v>
                </c:pt>
                <c:pt idx="113">
                  <c:v>9.9999999737556092E-2</c:v>
                </c:pt>
                <c:pt idx="114">
                  <c:v>9.9999999733395017E-2</c:v>
                </c:pt>
                <c:pt idx="115">
                  <c:v>9.999999972893675E-2</c:v>
                </c:pt>
                <c:pt idx="116">
                  <c:v>9.9999999723884028E-2</c:v>
                </c:pt>
                <c:pt idx="117">
                  <c:v>9.9999999719871599E-2</c:v>
                </c:pt>
                <c:pt idx="118">
                  <c:v>9.9999999714670273E-2</c:v>
                </c:pt>
                <c:pt idx="119">
                  <c:v>9.9999999710211993E-2</c:v>
                </c:pt>
                <c:pt idx="120">
                  <c:v>9.9999999705605094E-2</c:v>
                </c:pt>
                <c:pt idx="121">
                  <c:v>9.9999999701146813E-2</c:v>
                </c:pt>
                <c:pt idx="122">
                  <c:v>9.9999999696985767E-2</c:v>
                </c:pt>
                <c:pt idx="123">
                  <c:v>9.9999999692676103E-2</c:v>
                </c:pt>
                <c:pt idx="124">
                  <c:v>9.9999999687623395E-2</c:v>
                </c:pt>
                <c:pt idx="125">
                  <c:v>9.9999999683165114E-2</c:v>
                </c:pt>
                <c:pt idx="126">
                  <c:v>9.9999999678855422E-2</c:v>
                </c:pt>
                <c:pt idx="127">
                  <c:v>9.9999999674099949E-2</c:v>
                </c:pt>
                <c:pt idx="128">
                  <c:v>9.999999966949305E-2</c:v>
                </c:pt>
                <c:pt idx="129">
                  <c:v>9.9999999665332004E-2</c:v>
                </c:pt>
                <c:pt idx="130">
                  <c:v>9.9999999659536237E-2</c:v>
                </c:pt>
                <c:pt idx="131">
                  <c:v>9.9999999655969618E-2</c:v>
                </c:pt>
                <c:pt idx="132">
                  <c:v>9.9999999651065499E-2</c:v>
                </c:pt>
                <c:pt idx="133">
                  <c:v>9.9999999646458629E-2</c:v>
                </c:pt>
                <c:pt idx="134">
                  <c:v>9.9999999641851745E-2</c:v>
                </c:pt>
                <c:pt idx="135">
                  <c:v>9.9999999638285125E-2</c:v>
                </c:pt>
                <c:pt idx="136">
                  <c:v>9.99999996330838E-2</c:v>
                </c:pt>
                <c:pt idx="137">
                  <c:v>9.9999999628922726E-2</c:v>
                </c:pt>
                <c:pt idx="138">
                  <c:v>9.9999999624167238E-2</c:v>
                </c:pt>
                <c:pt idx="139">
                  <c:v>9.9999999620006164E-2</c:v>
                </c:pt>
                <c:pt idx="140">
                  <c:v>9.9999999614804866E-2</c:v>
                </c:pt>
                <c:pt idx="141">
                  <c:v>9.9999999610495174E-2</c:v>
                </c:pt>
                <c:pt idx="142">
                  <c:v>9.9999999606185511E-2</c:v>
                </c:pt>
                <c:pt idx="143">
                  <c:v>9.999999960128142E-2</c:v>
                </c:pt>
                <c:pt idx="144">
                  <c:v>9.9999999597120359E-2</c:v>
                </c:pt>
                <c:pt idx="145">
                  <c:v>9.9999999592513475E-2</c:v>
                </c:pt>
                <c:pt idx="146">
                  <c:v>9.9999999587757959E-2</c:v>
                </c:pt>
                <c:pt idx="147">
                  <c:v>9.9999999583596913E-2</c:v>
                </c:pt>
                <c:pt idx="148">
                  <c:v>9.9999999578395588E-2</c:v>
                </c:pt>
                <c:pt idx="149">
                  <c:v>9.9999999574234541E-2</c:v>
                </c:pt>
                <c:pt idx="150">
                  <c:v>9.9999999569924877E-2</c:v>
                </c:pt>
                <c:pt idx="151">
                  <c:v>9.9999999565615186E-2</c:v>
                </c:pt>
                <c:pt idx="152">
                  <c:v>9.9999999560711095E-2</c:v>
                </c:pt>
                <c:pt idx="153">
                  <c:v>9.9999999556550034E-2</c:v>
                </c:pt>
                <c:pt idx="154">
                  <c:v>9.999999955194315E-2</c:v>
                </c:pt>
                <c:pt idx="155">
                  <c:v>9.9999999547039045E-2</c:v>
                </c:pt>
                <c:pt idx="156">
                  <c:v>9.9999999542432161E-2</c:v>
                </c:pt>
                <c:pt idx="157">
                  <c:v>9.9999999537825263E-2</c:v>
                </c:pt>
                <c:pt idx="158">
                  <c:v>9.9999999533515599E-2</c:v>
                </c:pt>
                <c:pt idx="159">
                  <c:v>9.9999999529503142E-2</c:v>
                </c:pt>
                <c:pt idx="160">
                  <c:v>9.9999999524153227E-2</c:v>
                </c:pt>
                <c:pt idx="161">
                  <c:v>9.999999952014077E-2</c:v>
                </c:pt>
                <c:pt idx="162">
                  <c:v>9.9999999515682489E-2</c:v>
                </c:pt>
                <c:pt idx="163">
                  <c:v>9.9999999511224208E-2</c:v>
                </c:pt>
                <c:pt idx="164">
                  <c:v>9.9999999506617337E-2</c:v>
                </c:pt>
                <c:pt idx="165">
                  <c:v>9.9999999502010439E-2</c:v>
                </c:pt>
                <c:pt idx="166">
                  <c:v>9.9999999497254938E-2</c:v>
                </c:pt>
                <c:pt idx="167">
                  <c:v>9.9999999493093891E-2</c:v>
                </c:pt>
                <c:pt idx="168">
                  <c:v>9.9999999488486993E-2</c:v>
                </c:pt>
                <c:pt idx="169">
                  <c:v>9.9999999483731505E-2</c:v>
                </c:pt>
                <c:pt idx="170">
                  <c:v>9.9999999479421828E-2</c:v>
                </c:pt>
                <c:pt idx="171">
                  <c:v>9.9999999475409385E-2</c:v>
                </c:pt>
                <c:pt idx="172">
                  <c:v>9.9999999470208059E-2</c:v>
                </c:pt>
                <c:pt idx="173">
                  <c:v>9.9999999466047013E-2</c:v>
                </c:pt>
                <c:pt idx="174">
                  <c:v>9.9999999461885938E-2</c:v>
                </c:pt>
                <c:pt idx="175">
                  <c:v>9.9999999456536023E-2</c:v>
                </c:pt>
                <c:pt idx="176">
                  <c:v>9.9999999452077742E-2</c:v>
                </c:pt>
                <c:pt idx="177">
                  <c:v>9.9999999447916668E-2</c:v>
                </c:pt>
                <c:pt idx="178">
                  <c:v>9.9999999443161181E-2</c:v>
                </c:pt>
                <c:pt idx="179">
                  <c:v>9.9999999438702913E-2</c:v>
                </c:pt>
                <c:pt idx="180">
                  <c:v>9.999999943439325E-2</c:v>
                </c:pt>
                <c:pt idx="181">
                  <c:v>9.9999999429489117E-2</c:v>
                </c:pt>
                <c:pt idx="182">
                  <c:v>9.9999999425179453E-2</c:v>
                </c:pt>
                <c:pt idx="183">
                  <c:v>9.999999942086979E-2</c:v>
                </c:pt>
                <c:pt idx="184">
                  <c:v>9.9999999416114316E-2</c:v>
                </c:pt>
                <c:pt idx="185">
                  <c:v>9.9999999411507418E-2</c:v>
                </c:pt>
                <c:pt idx="186">
                  <c:v>9.9999999407346343E-2</c:v>
                </c:pt>
                <c:pt idx="187">
                  <c:v>9.9999999401847811E-2</c:v>
                </c:pt>
                <c:pt idx="188">
                  <c:v>9.9999999397835354E-2</c:v>
                </c:pt>
                <c:pt idx="189">
                  <c:v>9.9999999393228484E-2</c:v>
                </c:pt>
                <c:pt idx="190">
                  <c:v>9.9999999388918792E-2</c:v>
                </c:pt>
                <c:pt idx="191">
                  <c:v>9.9999999384609128E-2</c:v>
                </c:pt>
                <c:pt idx="192">
                  <c:v>9.9999999379705037E-2</c:v>
                </c:pt>
                <c:pt idx="193">
                  <c:v>9.9999999375395374E-2</c:v>
                </c:pt>
                <c:pt idx="194">
                  <c:v>9.9999999370937093E-2</c:v>
                </c:pt>
                <c:pt idx="195">
                  <c:v>9.9999999366776018E-2</c:v>
                </c:pt>
                <c:pt idx="196">
                  <c:v>9.999999936172331E-2</c:v>
                </c:pt>
                <c:pt idx="197">
                  <c:v>9.9999999357413646E-2</c:v>
                </c:pt>
                <c:pt idx="198">
                  <c:v>9.99999993532526E-2</c:v>
                </c:pt>
                <c:pt idx="199">
                  <c:v>9.9999999348497084E-2</c:v>
                </c:pt>
                <c:pt idx="200">
                  <c:v>9.9999999343741597E-2</c:v>
                </c:pt>
                <c:pt idx="201">
                  <c:v>9.999999933972914E-2</c:v>
                </c:pt>
                <c:pt idx="202">
                  <c:v>9.9999999334825049E-2</c:v>
                </c:pt>
                <c:pt idx="203">
                  <c:v>9.9999999329772327E-2</c:v>
                </c:pt>
                <c:pt idx="204">
                  <c:v>9.9999999325611266E-2</c:v>
                </c:pt>
                <c:pt idx="205">
                  <c:v>9.9999999321450206E-2</c:v>
                </c:pt>
                <c:pt idx="206">
                  <c:v>9.9999999316694732E-2</c:v>
                </c:pt>
                <c:pt idx="207">
                  <c:v>9.9999999312682275E-2</c:v>
                </c:pt>
                <c:pt idx="208">
                  <c:v>9.9999999307332332E-2</c:v>
                </c:pt>
                <c:pt idx="209">
                  <c:v>9.9999999303171272E-2</c:v>
                </c:pt>
                <c:pt idx="210">
                  <c:v>9.999999929841577E-2</c:v>
                </c:pt>
                <c:pt idx="211">
                  <c:v>9.9999999294403341E-2</c:v>
                </c:pt>
                <c:pt idx="212">
                  <c:v>9.999999928994506E-2</c:v>
                </c:pt>
                <c:pt idx="213">
                  <c:v>9.9999999285040955E-2</c:v>
                </c:pt>
                <c:pt idx="214">
                  <c:v>9.9999999280731278E-2</c:v>
                </c:pt>
                <c:pt idx="215">
                  <c:v>9.9999999275678556E-2</c:v>
                </c:pt>
                <c:pt idx="216">
                  <c:v>9.9999999271517509E-2</c:v>
                </c:pt>
                <c:pt idx="217">
                  <c:v>9.9999999266762007E-2</c:v>
                </c:pt>
                <c:pt idx="218">
                  <c:v>9.9999999262155137E-2</c:v>
                </c:pt>
                <c:pt idx="219">
                  <c:v>9.9999999257994063E-2</c:v>
                </c:pt>
                <c:pt idx="220">
                  <c:v>9.9999999253238589E-2</c:v>
                </c:pt>
                <c:pt idx="221">
                  <c:v>9.9999999248631691E-2</c:v>
                </c:pt>
                <c:pt idx="222">
                  <c:v>9.9999999244470644E-2</c:v>
                </c:pt>
                <c:pt idx="223">
                  <c:v>9.9999999240012363E-2</c:v>
                </c:pt>
                <c:pt idx="224">
                  <c:v>9.9999999235108245E-2</c:v>
                </c:pt>
                <c:pt idx="225">
                  <c:v>9.9999999230947198E-2</c:v>
                </c:pt>
                <c:pt idx="226">
                  <c:v>9.9999999225745873E-2</c:v>
                </c:pt>
                <c:pt idx="227">
                  <c:v>9.9999999221139002E-2</c:v>
                </c:pt>
                <c:pt idx="228">
                  <c:v>9.9999999216829311E-2</c:v>
                </c:pt>
                <c:pt idx="229">
                  <c:v>9.9999999212073823E-2</c:v>
                </c:pt>
                <c:pt idx="230">
                  <c:v>9.9999999207466939E-2</c:v>
                </c:pt>
                <c:pt idx="231">
                  <c:v>9.9999999203454482E-2</c:v>
                </c:pt>
                <c:pt idx="232">
                  <c:v>9.9999999198401759E-2</c:v>
                </c:pt>
                <c:pt idx="233">
                  <c:v>9.9999999194240713E-2</c:v>
                </c:pt>
                <c:pt idx="234">
                  <c:v>9.9999999191417124E-2</c:v>
                </c:pt>
                <c:pt idx="235">
                  <c:v>9.9999999184878341E-2</c:v>
                </c:pt>
                <c:pt idx="236">
                  <c:v>9.999999918042006E-2</c:v>
                </c:pt>
                <c:pt idx="237">
                  <c:v>9.9999999175813162E-2</c:v>
                </c:pt>
                <c:pt idx="238">
                  <c:v>9.9999999171354881E-2</c:v>
                </c:pt>
                <c:pt idx="239">
                  <c:v>9.999999916645079E-2</c:v>
                </c:pt>
                <c:pt idx="240">
                  <c:v>9.9999999162289716E-2</c:v>
                </c:pt>
                <c:pt idx="241">
                  <c:v>9.9999999157682845E-2</c:v>
                </c:pt>
                <c:pt idx="242">
                  <c:v>9.9999999152927344E-2</c:v>
                </c:pt>
                <c:pt idx="243">
                  <c:v>9.9999999148171856E-2</c:v>
                </c:pt>
                <c:pt idx="244">
                  <c:v>9.9999999144010782E-2</c:v>
                </c:pt>
                <c:pt idx="245">
                  <c:v>9.9999999139849735E-2</c:v>
                </c:pt>
                <c:pt idx="246">
                  <c:v>9.9999999135242837E-2</c:v>
                </c:pt>
                <c:pt idx="247">
                  <c:v>9.9999999130635953E-2</c:v>
                </c:pt>
                <c:pt idx="248">
                  <c:v>9.9999999125880465E-2</c:v>
                </c:pt>
                <c:pt idx="249">
                  <c:v>9.9999999121719418E-2</c:v>
                </c:pt>
                <c:pt idx="250">
                  <c:v>9.999999911711252E-2</c:v>
                </c:pt>
                <c:pt idx="251">
                  <c:v>9.9999999112357019E-2</c:v>
                </c:pt>
                <c:pt idx="252">
                  <c:v>9.9999999108047355E-2</c:v>
                </c:pt>
                <c:pt idx="253">
                  <c:v>9.9999999103440457E-2</c:v>
                </c:pt>
                <c:pt idx="254">
                  <c:v>9.9999999098833586E-2</c:v>
                </c:pt>
                <c:pt idx="255">
                  <c:v>9.9999999093632261E-2</c:v>
                </c:pt>
                <c:pt idx="256">
                  <c:v>9.9999999089471214E-2</c:v>
                </c:pt>
                <c:pt idx="257">
                  <c:v>9.999999908531014E-2</c:v>
                </c:pt>
                <c:pt idx="258">
                  <c:v>9.9999999081000476E-2</c:v>
                </c:pt>
                <c:pt idx="259">
                  <c:v>9.9999999076393578E-2</c:v>
                </c:pt>
                <c:pt idx="260">
                  <c:v>9.9999999071786694E-2</c:v>
                </c:pt>
                <c:pt idx="261">
                  <c:v>9.999999906747703E-2</c:v>
                </c:pt>
                <c:pt idx="262">
                  <c:v>9.999999906287016E-2</c:v>
                </c:pt>
                <c:pt idx="263">
                  <c:v>9.9999999058263261E-2</c:v>
                </c:pt>
                <c:pt idx="264">
                  <c:v>9.999999905380498E-2</c:v>
                </c:pt>
                <c:pt idx="265">
                  <c:v>9.9999999048752272E-2</c:v>
                </c:pt>
                <c:pt idx="266">
                  <c:v>9.9999999044739815E-2</c:v>
                </c:pt>
                <c:pt idx="267">
                  <c:v>9.999999903953849E-2</c:v>
                </c:pt>
                <c:pt idx="268">
                  <c:v>9.9999999035377429E-2</c:v>
                </c:pt>
                <c:pt idx="269">
                  <c:v>9.9999999031216383E-2</c:v>
                </c:pt>
                <c:pt idx="270">
                  <c:v>9.9999999026609498E-2</c:v>
                </c:pt>
                <c:pt idx="271">
                  <c:v>9.9999999021408159E-2</c:v>
                </c:pt>
                <c:pt idx="272">
                  <c:v>9.9999999017544319E-2</c:v>
                </c:pt>
                <c:pt idx="273">
                  <c:v>9.9999999013086038E-2</c:v>
                </c:pt>
                <c:pt idx="274">
                  <c:v>9.9999999008330565E-2</c:v>
                </c:pt>
                <c:pt idx="275">
                  <c:v>9.9999999003872284E-2</c:v>
                </c:pt>
                <c:pt idx="276">
                  <c:v>9.9999998999414003E-2</c:v>
                </c:pt>
                <c:pt idx="277">
                  <c:v>9.9999998994807104E-2</c:v>
                </c:pt>
                <c:pt idx="278">
                  <c:v>9.9999998990348837E-2</c:v>
                </c:pt>
                <c:pt idx="279">
                  <c:v>9.9999998985296115E-2</c:v>
                </c:pt>
                <c:pt idx="280">
                  <c:v>9.9999998981135069E-2</c:v>
                </c:pt>
                <c:pt idx="281">
                  <c:v>9.9999998976973994E-2</c:v>
                </c:pt>
                <c:pt idx="282">
                  <c:v>9.9999998972367124E-2</c:v>
                </c:pt>
                <c:pt idx="283">
                  <c:v>9.999999896776024E-2</c:v>
                </c:pt>
                <c:pt idx="284">
                  <c:v>9.9999998963301959E-2</c:v>
                </c:pt>
                <c:pt idx="285">
                  <c:v>9.9999998958843678E-2</c:v>
                </c:pt>
                <c:pt idx="286">
                  <c:v>9.999999895423678E-2</c:v>
                </c:pt>
                <c:pt idx="287">
                  <c:v>9.9999998949629895E-2</c:v>
                </c:pt>
                <c:pt idx="288">
                  <c:v>9.9999998944874408E-2</c:v>
                </c:pt>
                <c:pt idx="289">
                  <c:v>9.9999998940564744E-2</c:v>
                </c:pt>
                <c:pt idx="290">
                  <c:v>9.9999998936106463E-2</c:v>
                </c:pt>
                <c:pt idx="291">
                  <c:v>9.9999998931053755E-2</c:v>
                </c:pt>
                <c:pt idx="292">
                  <c:v>9.999999892689268E-2</c:v>
                </c:pt>
                <c:pt idx="293">
                  <c:v>9.9999998922731634E-2</c:v>
                </c:pt>
                <c:pt idx="294">
                  <c:v>9.9999998917827529E-2</c:v>
                </c:pt>
                <c:pt idx="295">
                  <c:v>9.9999998913517851E-2</c:v>
                </c:pt>
                <c:pt idx="296">
                  <c:v>9.9999998909059584E-2</c:v>
                </c:pt>
                <c:pt idx="297">
                  <c:v>9.9999998904304083E-2</c:v>
                </c:pt>
                <c:pt idx="298">
                  <c:v>9.9999998899994419E-2</c:v>
                </c:pt>
                <c:pt idx="299">
                  <c:v>9.9999998895387521E-2</c:v>
                </c:pt>
                <c:pt idx="300">
                  <c:v>9.9999998890780636E-2</c:v>
                </c:pt>
                <c:pt idx="301">
                  <c:v>9.9999998886322355E-2</c:v>
                </c:pt>
                <c:pt idx="302">
                  <c:v>9.9999998881864074E-2</c:v>
                </c:pt>
                <c:pt idx="303">
                  <c:v>9.9999998876811366E-2</c:v>
                </c:pt>
                <c:pt idx="304">
                  <c:v>9.999999887265032E-2</c:v>
                </c:pt>
                <c:pt idx="305">
                  <c:v>9.9999998868489259E-2</c:v>
                </c:pt>
                <c:pt idx="306">
                  <c:v>9.9999998863733758E-2</c:v>
                </c:pt>
                <c:pt idx="307">
                  <c:v>9.9999998859275477E-2</c:v>
                </c:pt>
                <c:pt idx="308">
                  <c:v>9.9999998854817196E-2</c:v>
                </c:pt>
                <c:pt idx="309">
                  <c:v>9.9999998850210312E-2</c:v>
                </c:pt>
                <c:pt idx="310">
                  <c:v>9.9999998845752058E-2</c:v>
                </c:pt>
                <c:pt idx="311">
                  <c:v>9.9999998840847926E-2</c:v>
                </c:pt>
                <c:pt idx="312">
                  <c:v>9.9999998836686879E-2</c:v>
                </c:pt>
                <c:pt idx="313">
                  <c:v>9.9999998832079995E-2</c:v>
                </c:pt>
                <c:pt idx="314">
                  <c:v>9.9999998827324507E-2</c:v>
                </c:pt>
                <c:pt idx="315">
                  <c:v>9.9999998822568992E-2</c:v>
                </c:pt>
                <c:pt idx="316">
                  <c:v>9.9999998818407945E-2</c:v>
                </c:pt>
                <c:pt idx="317">
                  <c:v>9.9999998813801061E-2</c:v>
                </c:pt>
                <c:pt idx="318">
                  <c:v>9.9999998809491397E-2</c:v>
                </c:pt>
                <c:pt idx="319">
                  <c:v>9.9999998804884499E-2</c:v>
                </c:pt>
                <c:pt idx="320">
                  <c:v>9.9999998799980394E-2</c:v>
                </c:pt>
                <c:pt idx="321">
                  <c:v>9.9999998795967937E-2</c:v>
                </c:pt>
                <c:pt idx="322">
                  <c:v>9.9999998791361053E-2</c:v>
                </c:pt>
                <c:pt idx="323">
                  <c:v>9.9999998786754182E-2</c:v>
                </c:pt>
                <c:pt idx="324">
                  <c:v>9.9999998782295901E-2</c:v>
                </c:pt>
                <c:pt idx="325">
                  <c:v>9.9999998777243193E-2</c:v>
                </c:pt>
                <c:pt idx="326">
                  <c:v>9.9999998773230736E-2</c:v>
                </c:pt>
                <c:pt idx="327">
                  <c:v>9.9999998768029397E-2</c:v>
                </c:pt>
                <c:pt idx="328">
                  <c:v>9.999999876386835E-2</c:v>
                </c:pt>
                <c:pt idx="329">
                  <c:v>9.9999998759707276E-2</c:v>
                </c:pt>
                <c:pt idx="330">
                  <c:v>9.9999998755249009E-2</c:v>
                </c:pt>
                <c:pt idx="331">
                  <c:v>9.9999998750939345E-2</c:v>
                </c:pt>
                <c:pt idx="332">
                  <c:v>9.9999998746183857E-2</c:v>
                </c:pt>
                <c:pt idx="333">
                  <c:v>9.9999998741725576E-2</c:v>
                </c:pt>
                <c:pt idx="334">
                  <c:v>9.9999998736821472E-2</c:v>
                </c:pt>
                <c:pt idx="335">
                  <c:v>9.9999998732511794E-2</c:v>
                </c:pt>
                <c:pt idx="336">
                  <c:v>9.9999998728053513E-2</c:v>
                </c:pt>
                <c:pt idx="337">
                  <c:v>9.9999998723298025E-2</c:v>
                </c:pt>
                <c:pt idx="338">
                  <c:v>9.9999998718988362E-2</c:v>
                </c:pt>
                <c:pt idx="339">
                  <c:v>9.9999998768178014E-2</c:v>
                </c:pt>
                <c:pt idx="340">
                  <c:v>9.9999998709774579E-2</c:v>
                </c:pt>
                <c:pt idx="341">
                  <c:v>9.9999998705613546E-2</c:v>
                </c:pt>
                <c:pt idx="342">
                  <c:v>9.9999998701006648E-2</c:v>
                </c:pt>
                <c:pt idx="343">
                  <c:v>9.9999998696696984E-2</c:v>
                </c:pt>
                <c:pt idx="344">
                  <c:v>9.9999998691941483E-2</c:v>
                </c:pt>
                <c:pt idx="345">
                  <c:v>9.9999998687483202E-2</c:v>
                </c:pt>
                <c:pt idx="346">
                  <c:v>9.9999998682727714E-2</c:v>
                </c:pt>
                <c:pt idx="347">
                  <c:v>9.9999998678269433E-2</c:v>
                </c:pt>
                <c:pt idx="348">
                  <c:v>9.9999998673811152E-2</c:v>
                </c:pt>
                <c:pt idx="349">
                  <c:v>9.9999998669204268E-2</c:v>
                </c:pt>
                <c:pt idx="350">
                  <c:v>9.9999998664745987E-2</c:v>
                </c:pt>
                <c:pt idx="351">
                  <c:v>9.9999998659693279E-2</c:v>
                </c:pt>
                <c:pt idx="352">
                  <c:v>9.9999998655532218E-2</c:v>
                </c:pt>
                <c:pt idx="353">
                  <c:v>9.9999998651371172E-2</c:v>
                </c:pt>
                <c:pt idx="354">
                  <c:v>9.9999998650033686E-2</c:v>
                </c:pt>
                <c:pt idx="356">
                  <c:v>9.9999999992272326E-2</c:v>
                </c:pt>
                <c:pt idx="357">
                  <c:v>9.9999999987814045E-2</c:v>
                </c:pt>
                <c:pt idx="358">
                  <c:v>9.9999999983355764E-2</c:v>
                </c:pt>
                <c:pt idx="359">
                  <c:v>9.9999999978748894E-2</c:v>
                </c:pt>
                <c:pt idx="360">
                  <c:v>9.9999999974141995E-2</c:v>
                </c:pt>
                <c:pt idx="361">
                  <c:v>9.9999999969386494E-2</c:v>
                </c:pt>
                <c:pt idx="362">
                  <c:v>9.999999996507683E-2</c:v>
                </c:pt>
                <c:pt idx="363">
                  <c:v>9.9999999960618549E-2</c:v>
                </c:pt>
                <c:pt idx="364">
                  <c:v>9.9999999955565841E-2</c:v>
                </c:pt>
                <c:pt idx="365">
                  <c:v>9.9999999951404794E-2</c:v>
                </c:pt>
                <c:pt idx="366">
                  <c:v>9.9999999947095131E-2</c:v>
                </c:pt>
                <c:pt idx="367">
                  <c:v>9.9999999942339615E-2</c:v>
                </c:pt>
                <c:pt idx="368">
                  <c:v>9.9999999937881334E-2</c:v>
                </c:pt>
                <c:pt idx="369">
                  <c:v>9.9999999933423067E-2</c:v>
                </c:pt>
                <c:pt idx="370">
                  <c:v>9.9999999928816169E-2</c:v>
                </c:pt>
                <c:pt idx="371">
                  <c:v>9.9999999924357916E-2</c:v>
                </c:pt>
                <c:pt idx="372">
                  <c:v>9.9999999919453797E-2</c:v>
                </c:pt>
                <c:pt idx="373">
                  <c:v>9.9999999915292737E-2</c:v>
                </c:pt>
                <c:pt idx="374">
                  <c:v>9.9999999910685852E-2</c:v>
                </c:pt>
                <c:pt idx="375">
                  <c:v>9.9999999905930365E-2</c:v>
                </c:pt>
                <c:pt idx="376">
                  <c:v>9.9999999901174863E-2</c:v>
                </c:pt>
                <c:pt idx="377">
                  <c:v>9.9999999897013803E-2</c:v>
                </c:pt>
                <c:pt idx="378">
                  <c:v>9.9999999892852742E-2</c:v>
                </c:pt>
                <c:pt idx="379">
                  <c:v>9.9999999888245872E-2</c:v>
                </c:pt>
                <c:pt idx="380">
                  <c:v>9.9999999883638974E-2</c:v>
                </c:pt>
                <c:pt idx="381">
                  <c:v>9.9999999878883472E-2</c:v>
                </c:pt>
                <c:pt idx="382">
                  <c:v>9.9999999874722412E-2</c:v>
                </c:pt>
                <c:pt idx="383">
                  <c:v>9.9999999870115527E-2</c:v>
                </c:pt>
                <c:pt idx="384">
                  <c:v>9.999999986536004E-2</c:v>
                </c:pt>
                <c:pt idx="385">
                  <c:v>9.9999999861050376E-2</c:v>
                </c:pt>
                <c:pt idx="386">
                  <c:v>9.9999999856443478E-2</c:v>
                </c:pt>
                <c:pt idx="387">
                  <c:v>9.9999999851836593E-2</c:v>
                </c:pt>
                <c:pt idx="388">
                  <c:v>9.9999999846635268E-2</c:v>
                </c:pt>
                <c:pt idx="389">
                  <c:v>9.9999999842474208E-2</c:v>
                </c:pt>
                <c:pt idx="390">
                  <c:v>9.9999999838313147E-2</c:v>
                </c:pt>
                <c:pt idx="391">
                  <c:v>9.9999999834003483E-2</c:v>
                </c:pt>
                <c:pt idx="392">
                  <c:v>9.999999982969382E-2</c:v>
                </c:pt>
                <c:pt idx="393">
                  <c:v>9.9999999825235539E-2</c:v>
                </c:pt>
                <c:pt idx="394">
                  <c:v>9.9999999820628641E-2</c:v>
                </c:pt>
                <c:pt idx="395">
                  <c:v>9.999999981602177E-2</c:v>
                </c:pt>
                <c:pt idx="396">
                  <c:v>9.9999999811860696E-2</c:v>
                </c:pt>
                <c:pt idx="397">
                  <c:v>9.9999999807551032E-2</c:v>
                </c:pt>
                <c:pt idx="398">
                  <c:v>9.9999999802944148E-2</c:v>
                </c:pt>
                <c:pt idx="399">
                  <c:v>9.999999979818866E-2</c:v>
                </c:pt>
                <c:pt idx="400">
                  <c:v>9.9999999794176203E-2</c:v>
                </c:pt>
                <c:pt idx="401">
                  <c:v>9.9999999788826288E-2</c:v>
                </c:pt>
                <c:pt idx="402">
                  <c:v>9.9999999784665214E-2</c:v>
                </c:pt>
                <c:pt idx="403">
                  <c:v>9.9999999779909726E-2</c:v>
                </c:pt>
                <c:pt idx="404">
                  <c:v>9.9999999775451445E-2</c:v>
                </c:pt>
                <c:pt idx="405">
                  <c:v>9.9999999771141782E-2</c:v>
                </c:pt>
                <c:pt idx="406">
                  <c:v>9.999999976638628E-2</c:v>
                </c:pt>
                <c:pt idx="407">
                  <c:v>9.9999999761779382E-2</c:v>
                </c:pt>
                <c:pt idx="408">
                  <c:v>9.9999999757172511E-2</c:v>
                </c:pt>
                <c:pt idx="409">
                  <c:v>9.9999999751971186E-2</c:v>
                </c:pt>
                <c:pt idx="410">
                  <c:v>9.9999999747810112E-2</c:v>
                </c:pt>
                <c:pt idx="411">
                  <c:v>9.9999999743649065E-2</c:v>
                </c:pt>
                <c:pt idx="412">
                  <c:v>9.9999999739933843E-2</c:v>
                </c:pt>
                <c:pt idx="413">
                  <c:v>9.9999999734732503E-2</c:v>
                </c:pt>
                <c:pt idx="414">
                  <c:v>9.9999999730125619E-2</c:v>
                </c:pt>
                <c:pt idx="415">
                  <c:v>9.9999999725518748E-2</c:v>
                </c:pt>
                <c:pt idx="416">
                  <c:v>9.9999999721357674E-2</c:v>
                </c:pt>
                <c:pt idx="417">
                  <c:v>9.9999999716453569E-2</c:v>
                </c:pt>
                <c:pt idx="418">
                  <c:v>9.9999999711995302E-2</c:v>
                </c:pt>
                <c:pt idx="419">
                  <c:v>9.9999999707685638E-2</c:v>
                </c:pt>
                <c:pt idx="420">
                  <c:v>9.9999999702781533E-2</c:v>
                </c:pt>
                <c:pt idx="421">
                  <c:v>9.9999999698323253E-2</c:v>
                </c:pt>
                <c:pt idx="422">
                  <c:v>9.9999999693716368E-2</c:v>
                </c:pt>
                <c:pt idx="423">
                  <c:v>9.999999968910947E-2</c:v>
                </c:pt>
                <c:pt idx="424">
                  <c:v>9.999999968524563E-2</c:v>
                </c:pt>
                <c:pt idx="425">
                  <c:v>9.9999999680044319E-2</c:v>
                </c:pt>
                <c:pt idx="426">
                  <c:v>9.9999999675734641E-2</c:v>
                </c:pt>
                <c:pt idx="427">
                  <c:v>9.999999967127636E-2</c:v>
                </c:pt>
                <c:pt idx="428">
                  <c:v>9.9999999667263917E-2</c:v>
                </c:pt>
                <c:pt idx="429">
                  <c:v>9.9999999662359798E-2</c:v>
                </c:pt>
                <c:pt idx="430">
                  <c:v>9.9999999657752928E-2</c:v>
                </c:pt>
                <c:pt idx="431">
                  <c:v>9.9999999653146043E-2</c:v>
                </c:pt>
                <c:pt idx="432">
                  <c:v>9.9999999648539145E-2</c:v>
                </c:pt>
                <c:pt idx="433">
                  <c:v>9.9999999644229481E-2</c:v>
                </c:pt>
                <c:pt idx="434">
                  <c:v>9.9999999639473994E-2</c:v>
                </c:pt>
                <c:pt idx="435">
                  <c:v>9.9999999635015713E-2</c:v>
                </c:pt>
                <c:pt idx="436">
                  <c:v>9.9999999630854652E-2</c:v>
                </c:pt>
                <c:pt idx="437">
                  <c:v>9.9999999625950547E-2</c:v>
                </c:pt>
                <c:pt idx="438">
                  <c:v>9.9999999621640884E-2</c:v>
                </c:pt>
                <c:pt idx="439">
                  <c:v>9.9999999621343649E-2</c:v>
                </c:pt>
              </c:numCache>
            </c:numRef>
          </c:val>
          <c:smooth val="0"/>
        </c:ser>
        <c:dLbls>
          <c:showLegendKey val="0"/>
          <c:showVal val="0"/>
          <c:showCatName val="0"/>
          <c:showSerName val="0"/>
          <c:showPercent val="0"/>
          <c:showBubbleSize val="0"/>
        </c:dLbls>
        <c:marker val="1"/>
        <c:smooth val="0"/>
        <c:axId val="232732160"/>
        <c:axId val="232733696"/>
      </c:lineChart>
      <c:dateAx>
        <c:axId val="232732160"/>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2733696"/>
        <c:crossesAt val="1.0000000000000004E-5"/>
        <c:auto val="0"/>
        <c:lblOffset val="0"/>
        <c:baseTimeUnit val="days"/>
        <c:majorUnit val="24"/>
        <c:majorTimeUnit val="months"/>
        <c:minorUnit val="24"/>
        <c:minorTimeUnit val="months"/>
      </c:dateAx>
      <c:valAx>
        <c:axId val="232733696"/>
        <c:scaling>
          <c:logBase val="10"/>
          <c:orientation val="minMax"/>
          <c:max val="100"/>
          <c:min val="1.0000000000000003E-5"/>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800" b="0" i="0" u="none" strike="noStrike" baseline="0">
                    <a:solidFill>
                      <a:srgbClr val="000000"/>
                    </a:solidFill>
                    <a:latin typeface="Meiryo UI"/>
                    <a:ea typeface="Meiryo UI"/>
                    <a:cs typeface="Meiryo UI"/>
                  </a:defRPr>
                </a:pPr>
                <a:r>
                  <a:rPr lang="en-US" altLang="ja-JP"/>
                  <a:t>m</a:t>
                </a:r>
                <a:r>
                  <a:rPr lang="en-US" altLang="en-US"/>
                  <a:t>Bq/m</a:t>
                </a:r>
                <a:r>
                  <a:rPr lang="en-US" altLang="ja-JP"/>
                  <a:t>3</a:t>
                </a:r>
                <a:endParaRPr lang="en-US" altLang="en-US"/>
              </a:p>
            </c:rich>
          </c:tx>
          <c:layout>
            <c:manualLayout>
              <c:xMode val="edge"/>
              <c:yMode val="edge"/>
              <c:x val="9.6237970253718278E-3"/>
              <c:y val="0.29452090748930354"/>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2732160"/>
        <c:crosses val="autoZero"/>
        <c:crossBetween val="between"/>
        <c:minorUnit val="10"/>
      </c:valAx>
      <c:spPr>
        <a:noFill/>
        <a:ln w="12700">
          <a:solidFill>
            <a:srgbClr val="808080"/>
          </a:solidFill>
          <a:prstDash val="solid"/>
        </a:ln>
      </c:spPr>
    </c:plotArea>
    <c:legend>
      <c:legendPos val="r"/>
      <c:layout>
        <c:manualLayout>
          <c:xMode val="edge"/>
          <c:yMode val="edge"/>
          <c:x val="0.53440797658578498"/>
          <c:y val="0.71589168191316865"/>
          <c:w val="0.27919426325817032"/>
          <c:h val="0.13779837539921092"/>
        </c:manualLayout>
      </c:layout>
      <c:overlay val="0"/>
      <c:spPr>
        <a:solidFill>
          <a:schemeClr val="bg1"/>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editAs="oneCell">
    <xdr:from>
      <xdr:col>1</xdr:col>
      <xdr:colOff>25400</xdr:colOff>
      <xdr:row>99</xdr:row>
      <xdr:rowOff>101040</xdr:rowOff>
    </xdr:from>
    <xdr:to>
      <xdr:col>31</xdr:col>
      <xdr:colOff>312246</xdr:colOff>
      <xdr:row>119</xdr:row>
      <xdr:rowOff>50270</xdr:rowOff>
    </xdr:to>
    <xdr:graphicFrame macro="">
      <xdr:nvGraphicFramePr>
        <xdr:cNvPr id="244588"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38100</xdr:colOff>
      <xdr:row>189</xdr:row>
      <xdr:rowOff>139701</xdr:rowOff>
    </xdr:from>
    <xdr:to>
      <xdr:col>6</xdr:col>
      <xdr:colOff>127000</xdr:colOff>
      <xdr:row>209</xdr:row>
      <xdr:rowOff>25400</xdr:rowOff>
    </xdr:to>
    <xdr:graphicFrame macro="">
      <xdr:nvGraphicFramePr>
        <xdr:cNvPr id="244589"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12700</xdr:colOff>
      <xdr:row>190</xdr:row>
      <xdr:rowOff>1</xdr:rowOff>
    </xdr:from>
    <xdr:to>
      <xdr:col>13</xdr:col>
      <xdr:colOff>254000</xdr:colOff>
      <xdr:row>209</xdr:row>
      <xdr:rowOff>0</xdr:rowOff>
    </xdr:to>
    <xdr:graphicFrame macro="">
      <xdr:nvGraphicFramePr>
        <xdr:cNvPr id="244590"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21</xdr:col>
      <xdr:colOff>3175</xdr:colOff>
      <xdr:row>190</xdr:row>
      <xdr:rowOff>15875</xdr:rowOff>
    </xdr:from>
    <xdr:to>
      <xdr:col>28</xdr:col>
      <xdr:colOff>209550</xdr:colOff>
      <xdr:row>209</xdr:row>
      <xdr:rowOff>12700</xdr:rowOff>
    </xdr:to>
    <xdr:graphicFrame macro="">
      <xdr:nvGraphicFramePr>
        <xdr:cNvPr id="244592"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28</xdr:col>
      <xdr:colOff>171450</xdr:colOff>
      <xdr:row>190</xdr:row>
      <xdr:rowOff>38101</xdr:rowOff>
    </xdr:from>
    <xdr:to>
      <xdr:col>36</xdr:col>
      <xdr:colOff>19049</xdr:colOff>
      <xdr:row>209</xdr:row>
      <xdr:rowOff>12700</xdr:rowOff>
    </xdr:to>
    <xdr:graphicFrame macro="">
      <xdr:nvGraphicFramePr>
        <xdr:cNvPr id="244593"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xdr:col>
      <xdr:colOff>23934</xdr:colOff>
      <xdr:row>117</xdr:row>
      <xdr:rowOff>49333</xdr:rowOff>
    </xdr:from>
    <xdr:to>
      <xdr:col>31</xdr:col>
      <xdr:colOff>310780</xdr:colOff>
      <xdr:row>136</xdr:row>
      <xdr:rowOff>145102</xdr:rowOff>
    </xdr:to>
    <xdr:graphicFrame macro="">
      <xdr:nvGraphicFramePr>
        <xdr:cNvPr id="244595"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xdr:col>
      <xdr:colOff>29308</xdr:colOff>
      <xdr:row>134</xdr:row>
      <xdr:rowOff>117718</xdr:rowOff>
    </xdr:from>
    <xdr:to>
      <xdr:col>31</xdr:col>
      <xdr:colOff>316154</xdr:colOff>
      <xdr:row>154</xdr:row>
      <xdr:rowOff>66949</xdr:rowOff>
    </xdr:to>
    <xdr:graphicFrame macro="">
      <xdr:nvGraphicFramePr>
        <xdr:cNvPr id="244596"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xdr:col>
      <xdr:colOff>29307</xdr:colOff>
      <xdr:row>152</xdr:row>
      <xdr:rowOff>17584</xdr:rowOff>
    </xdr:from>
    <xdr:to>
      <xdr:col>31</xdr:col>
      <xdr:colOff>316153</xdr:colOff>
      <xdr:row>171</xdr:row>
      <xdr:rowOff>113353</xdr:rowOff>
    </xdr:to>
    <xdr:graphicFrame macro="">
      <xdr:nvGraphicFramePr>
        <xdr:cNvPr id="244615" name="グラフ 19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1</xdr:col>
      <xdr:colOff>0</xdr:colOff>
      <xdr:row>4</xdr:row>
      <xdr:rowOff>146537</xdr:rowOff>
    </xdr:from>
    <xdr:to>
      <xdr:col>31</xdr:col>
      <xdr:colOff>286846</xdr:colOff>
      <xdr:row>24</xdr:row>
      <xdr:rowOff>95768</xdr:rowOff>
    </xdr:to>
    <xdr:graphicFrame macro="">
      <xdr:nvGraphicFramePr>
        <xdr:cNvPr id="14" name="グラフ 38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1</xdr:col>
      <xdr:colOff>0</xdr:colOff>
      <xdr:row>23</xdr:row>
      <xdr:rowOff>44939</xdr:rowOff>
    </xdr:from>
    <xdr:to>
      <xdr:col>31</xdr:col>
      <xdr:colOff>286846</xdr:colOff>
      <xdr:row>42</xdr:row>
      <xdr:rowOff>140708</xdr:rowOff>
    </xdr:to>
    <xdr:graphicFrame macro="">
      <xdr:nvGraphicFramePr>
        <xdr:cNvPr id="17" name="グラフ 38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1</xdr:col>
      <xdr:colOff>0</xdr:colOff>
      <xdr:row>41</xdr:row>
      <xdr:rowOff>12700</xdr:rowOff>
    </xdr:from>
    <xdr:to>
      <xdr:col>31</xdr:col>
      <xdr:colOff>286846</xdr:colOff>
      <xdr:row>60</xdr:row>
      <xdr:rowOff>108470</xdr:rowOff>
    </xdr:to>
    <xdr:graphicFrame macro="">
      <xdr:nvGraphicFramePr>
        <xdr:cNvPr id="18" name="グラフ 38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oneCell">
    <xdr:from>
      <xdr:col>1</xdr:col>
      <xdr:colOff>4151</xdr:colOff>
      <xdr:row>58</xdr:row>
      <xdr:rowOff>144585</xdr:rowOff>
    </xdr:from>
    <xdr:to>
      <xdr:col>31</xdr:col>
      <xdr:colOff>290997</xdr:colOff>
      <xdr:row>78</xdr:row>
      <xdr:rowOff>93816</xdr:rowOff>
    </xdr:to>
    <xdr:graphicFrame macro="">
      <xdr:nvGraphicFramePr>
        <xdr:cNvPr id="19" name="グラフ 38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1</xdr:col>
      <xdr:colOff>12700</xdr:colOff>
      <xdr:row>79</xdr:row>
      <xdr:rowOff>76199</xdr:rowOff>
    </xdr:from>
    <xdr:to>
      <xdr:col>15</xdr:col>
      <xdr:colOff>112162</xdr:colOff>
      <xdr:row>99</xdr:row>
      <xdr:rowOff>25430</xdr:rowOff>
    </xdr:to>
    <xdr:graphicFrame macro="">
      <xdr:nvGraphicFramePr>
        <xdr:cNvPr id="20" name="グラフ 38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editAs="oneCell">
    <xdr:from>
      <xdr:col>15</xdr:col>
      <xdr:colOff>109416</xdr:colOff>
      <xdr:row>79</xdr:row>
      <xdr:rowOff>86945</xdr:rowOff>
    </xdr:from>
    <xdr:to>
      <xdr:col>31</xdr:col>
      <xdr:colOff>296800</xdr:colOff>
      <xdr:row>99</xdr:row>
      <xdr:rowOff>36176</xdr:rowOff>
    </xdr:to>
    <xdr:graphicFrame macro="">
      <xdr:nvGraphicFramePr>
        <xdr:cNvPr id="21" name="グラフ 38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editAs="oneCell">
    <xdr:from>
      <xdr:col>1</xdr:col>
      <xdr:colOff>29308</xdr:colOff>
      <xdr:row>170</xdr:row>
      <xdr:rowOff>13188</xdr:rowOff>
    </xdr:from>
    <xdr:to>
      <xdr:col>31</xdr:col>
      <xdr:colOff>316154</xdr:colOff>
      <xdr:row>189</xdr:row>
      <xdr:rowOff>108957</xdr:rowOff>
    </xdr:to>
    <xdr:graphicFrame macro="">
      <xdr:nvGraphicFramePr>
        <xdr:cNvPr id="244614" name="グラフ 19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13</xdr:col>
      <xdr:colOff>242765</xdr:colOff>
      <xdr:row>190</xdr:row>
      <xdr:rowOff>16608</xdr:rowOff>
    </xdr:from>
    <xdr:to>
      <xdr:col>21</xdr:col>
      <xdr:colOff>110880</xdr:colOff>
      <xdr:row>208</xdr:row>
      <xdr:rowOff>139700</xdr:rowOff>
    </xdr:to>
    <xdr:graphicFrame macro="">
      <xdr:nvGraphicFramePr>
        <xdr:cNvPr id="22"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xdr:col>
      <xdr:colOff>39565</xdr:colOff>
      <xdr:row>209</xdr:row>
      <xdr:rowOff>1954</xdr:rowOff>
    </xdr:from>
    <xdr:to>
      <xdr:col>6</xdr:col>
      <xdr:colOff>88900</xdr:colOff>
      <xdr:row>228</xdr:row>
      <xdr:rowOff>12700</xdr:rowOff>
    </xdr:to>
    <xdr:graphicFrame macro="">
      <xdr:nvGraphicFramePr>
        <xdr:cNvPr id="23"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6</xdr:col>
      <xdr:colOff>26865</xdr:colOff>
      <xdr:row>208</xdr:row>
      <xdr:rowOff>141654</xdr:rowOff>
    </xdr:from>
    <xdr:to>
      <xdr:col>13</xdr:col>
      <xdr:colOff>254000</xdr:colOff>
      <xdr:row>228</xdr:row>
      <xdr:rowOff>0</xdr:rowOff>
    </xdr:to>
    <xdr:graphicFrame macro="">
      <xdr:nvGraphicFramePr>
        <xdr:cNvPr id="24"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13</xdr:col>
      <xdr:colOff>255465</xdr:colOff>
      <xdr:row>208</xdr:row>
      <xdr:rowOff>141654</xdr:rowOff>
    </xdr:from>
    <xdr:to>
      <xdr:col>21</xdr:col>
      <xdr:colOff>152400</xdr:colOff>
      <xdr:row>228</xdr:row>
      <xdr:rowOff>0</xdr:rowOff>
    </xdr:to>
    <xdr:graphicFrame macro="">
      <xdr:nvGraphicFramePr>
        <xdr:cNvPr id="25"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kmdmyg.info/" TargetMode="External"/><Relationship Id="rId13" Type="http://schemas.openxmlformats.org/officeDocument/2006/relationships/hyperlink" Target="http://www.pref.miyagi.jp/soshiki/gentai/" TargetMode="External"/><Relationship Id="rId3" Type="http://schemas.openxmlformats.org/officeDocument/2006/relationships/hyperlink" Target="http://www.r-info-miyagi.jp/r-info/" TargetMode="External"/><Relationship Id="rId7" Type="http://schemas.openxmlformats.org/officeDocument/2006/relationships/hyperlink" Target="http://www.kmdmyg.info/" TargetMode="External"/><Relationship Id="rId12" Type="http://schemas.openxmlformats.org/officeDocument/2006/relationships/hyperlink" Target="http://www.kmdmyg.info/" TargetMode="External"/><Relationship Id="rId2" Type="http://schemas.openxmlformats.org/officeDocument/2006/relationships/hyperlink" Target="http://www.pref.miyagi.jp/soshiki/gentai/" TargetMode="External"/><Relationship Id="rId1" Type="http://schemas.openxmlformats.org/officeDocument/2006/relationships/hyperlink" Target="http://miyagi-ermc.jp/" TargetMode="External"/><Relationship Id="rId6" Type="http://schemas.openxmlformats.org/officeDocument/2006/relationships/hyperlink" Target="http://miyagi-ermc.jp/" TargetMode="External"/><Relationship Id="rId11" Type="http://schemas.openxmlformats.org/officeDocument/2006/relationships/hyperlink" Target="http://miyagi-ermc.jp/" TargetMode="External"/><Relationship Id="rId5" Type="http://schemas.openxmlformats.org/officeDocument/2006/relationships/hyperlink" Target="http://www.pref.miyagi.jp/soshiki/gentai/" TargetMode="External"/><Relationship Id="rId15" Type="http://schemas.openxmlformats.org/officeDocument/2006/relationships/drawing" Target="../drawings/drawing1.xml"/><Relationship Id="rId10" Type="http://schemas.openxmlformats.org/officeDocument/2006/relationships/hyperlink" Target="http://www.r-info-miyagi.jp/r-info/" TargetMode="External"/><Relationship Id="rId4" Type="http://schemas.openxmlformats.org/officeDocument/2006/relationships/hyperlink" Target="http://www.r-info-miyagi.jp/r-info/" TargetMode="External"/><Relationship Id="rId9" Type="http://schemas.openxmlformats.org/officeDocument/2006/relationships/hyperlink" Target="http://miyagi-ermc.jp/" TargetMode="External"/><Relationship Id="rId1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codeName="Sheet1"/>
  <dimension ref="A1:BL869"/>
  <sheetViews>
    <sheetView tabSelected="1" zoomScale="75" zoomScaleNormal="75" workbookViewId="0">
      <selection activeCell="AF230" sqref="AF229:AF231"/>
    </sheetView>
  </sheetViews>
  <sheetFormatPr defaultColWidth="10.69921875" defaultRowHeight="12" customHeight="1" x14ac:dyDescent="0.2"/>
  <cols>
    <col min="1" max="1" width="1" style="5" customWidth="1"/>
    <col min="2" max="3" width="7.5" style="2" customWidth="1"/>
    <col min="4" max="9" width="3.5" style="3" customWidth="1"/>
    <col min="10" max="15" width="3.5" style="4" customWidth="1"/>
    <col min="16" max="27" width="3.5" style="3" customWidth="1"/>
    <col min="28" max="64" width="3.5" style="5" customWidth="1"/>
    <col min="65" max="70" width="3.796875" style="5" customWidth="1"/>
    <col min="71" max="16384" width="10.69921875" style="5"/>
  </cols>
  <sheetData>
    <row r="1" spans="2:31" ht="4.5" customHeight="1" x14ac:dyDescent="0.2">
      <c r="W1" s="266"/>
      <c r="X1" s="266"/>
      <c r="Y1" s="266"/>
    </row>
    <row r="2" spans="2:31" ht="23.25" customHeight="1" x14ac:dyDescent="0.2">
      <c r="B2" s="264" t="s">
        <v>0</v>
      </c>
      <c r="D2" s="3" t="s">
        <v>150</v>
      </c>
      <c r="F2" s="5"/>
      <c r="G2" s="5"/>
      <c r="H2" s="20"/>
      <c r="I2" s="5"/>
      <c r="J2" s="20"/>
      <c r="K2" s="3"/>
      <c r="L2" s="3"/>
      <c r="M2" s="3"/>
      <c r="N2" s="3"/>
      <c r="O2" s="5"/>
      <c r="P2" s="5"/>
      <c r="Q2" s="5"/>
      <c r="R2" s="5"/>
      <c r="S2" s="5"/>
      <c r="T2" s="449" t="s">
        <v>147</v>
      </c>
      <c r="U2" s="450"/>
      <c r="V2" s="450"/>
      <c r="W2" s="451" t="s">
        <v>154</v>
      </c>
      <c r="X2" s="450"/>
      <c r="Y2" s="450"/>
      <c r="Z2" s="451" t="s">
        <v>148</v>
      </c>
      <c r="AA2" s="450"/>
      <c r="AB2" s="450"/>
      <c r="AC2" s="452" t="s">
        <v>149</v>
      </c>
      <c r="AD2" s="451"/>
      <c r="AE2" s="451"/>
    </row>
    <row r="3" spans="2:31" ht="12" customHeight="1" x14ac:dyDescent="0.2">
      <c r="B3" s="26"/>
      <c r="C3" s="250" t="s">
        <v>151</v>
      </c>
      <c r="E3" s="5"/>
      <c r="F3" s="265"/>
      <c r="G3" s="265"/>
      <c r="H3" s="265"/>
      <c r="I3" s="265"/>
      <c r="J3" s="265"/>
      <c r="K3" s="265"/>
      <c r="L3" s="265"/>
      <c r="M3" s="265"/>
      <c r="N3" s="265"/>
      <c r="O3" s="265"/>
      <c r="P3" s="265"/>
      <c r="Q3" s="265"/>
      <c r="R3" s="265"/>
      <c r="S3" s="265"/>
    </row>
    <row r="4" spans="2:31" ht="12" customHeight="1" x14ac:dyDescent="0.2">
      <c r="B4" s="26"/>
      <c r="C4" s="5" t="s">
        <v>152</v>
      </c>
      <c r="E4" s="265"/>
      <c r="F4" s="265"/>
      <c r="G4" s="265"/>
      <c r="H4" s="265"/>
      <c r="I4" s="265"/>
      <c r="J4" s="265"/>
      <c r="K4" s="265"/>
      <c r="L4" s="265"/>
      <c r="M4" s="265"/>
      <c r="N4" s="265"/>
      <c r="O4" s="265"/>
      <c r="P4" s="265"/>
      <c r="Q4" s="265"/>
      <c r="R4" s="265"/>
      <c r="S4" s="265"/>
    </row>
    <row r="5" spans="2:31" ht="12" customHeight="1" x14ac:dyDescent="0.2">
      <c r="C5" s="5" t="s">
        <v>153</v>
      </c>
      <c r="E5" s="5" t="s">
        <v>105</v>
      </c>
      <c r="F5" s="251"/>
      <c r="G5" s="5"/>
      <c r="H5" s="5"/>
      <c r="I5" s="5"/>
      <c r="J5" s="20"/>
      <c r="K5" s="3"/>
      <c r="L5" s="3"/>
      <c r="M5" s="3"/>
      <c r="N5" s="3"/>
      <c r="O5" s="5"/>
      <c r="P5" s="5"/>
      <c r="Q5" s="5"/>
      <c r="R5" s="5"/>
      <c r="S5" s="5"/>
    </row>
    <row r="6" spans="2:31" ht="12" customHeight="1" x14ac:dyDescent="0.2">
      <c r="C6" s="5"/>
      <c r="E6" s="5"/>
      <c r="F6" s="251"/>
      <c r="G6" s="5"/>
      <c r="H6" s="5"/>
      <c r="I6" s="5"/>
      <c r="J6" s="20"/>
      <c r="K6" s="3"/>
      <c r="L6" s="3"/>
      <c r="M6" s="3"/>
      <c r="N6" s="3"/>
      <c r="O6" s="5"/>
      <c r="P6" s="5"/>
      <c r="Q6" s="5"/>
      <c r="R6" s="5"/>
      <c r="S6" s="5"/>
    </row>
    <row r="7" spans="2:31" ht="12" customHeight="1" x14ac:dyDescent="0.2">
      <c r="C7" s="5"/>
      <c r="E7" s="5"/>
      <c r="F7" s="251"/>
      <c r="G7" s="5"/>
      <c r="H7" s="5"/>
      <c r="I7" s="5"/>
      <c r="J7" s="20"/>
      <c r="K7" s="3"/>
      <c r="L7" s="3"/>
      <c r="M7" s="3"/>
      <c r="N7" s="3"/>
      <c r="O7" s="5"/>
      <c r="P7" s="5"/>
      <c r="Q7" s="5"/>
      <c r="R7" s="5"/>
      <c r="S7" s="5"/>
    </row>
    <row r="8" spans="2:31" ht="12" customHeight="1" x14ac:dyDescent="0.2">
      <c r="C8" s="5"/>
      <c r="E8" s="5"/>
      <c r="F8" s="251"/>
      <c r="G8" s="5"/>
      <c r="H8" s="5"/>
      <c r="I8" s="5"/>
      <c r="J8" s="20"/>
      <c r="K8" s="3"/>
      <c r="L8" s="3"/>
      <c r="M8" s="3"/>
      <c r="N8" s="3"/>
      <c r="O8" s="5"/>
      <c r="P8" s="5"/>
      <c r="Q8" s="5"/>
      <c r="R8" s="5"/>
      <c r="S8" s="5"/>
    </row>
    <row r="9" spans="2:31" ht="12" customHeight="1" x14ac:dyDescent="0.2">
      <c r="C9" s="5"/>
      <c r="E9" s="5"/>
      <c r="F9" s="251"/>
      <c r="G9" s="5"/>
      <c r="H9" s="5"/>
      <c r="I9" s="5"/>
      <c r="J9" s="20"/>
      <c r="K9" s="3"/>
      <c r="L9" s="3"/>
      <c r="M9" s="3"/>
      <c r="N9" s="3"/>
      <c r="O9" s="5"/>
      <c r="P9" s="5"/>
      <c r="Q9" s="5"/>
      <c r="R9" s="5"/>
      <c r="S9" s="5"/>
    </row>
    <row r="10" spans="2:31" ht="12" customHeight="1" x14ac:dyDescent="0.2">
      <c r="C10" s="5"/>
      <c r="E10" s="5"/>
      <c r="F10" s="251"/>
      <c r="G10" s="5"/>
      <c r="H10" s="5"/>
      <c r="I10" s="5"/>
      <c r="J10" s="20"/>
      <c r="K10" s="3"/>
      <c r="L10" s="3"/>
      <c r="M10" s="3"/>
      <c r="N10" s="3"/>
      <c r="O10" s="5"/>
      <c r="P10" s="5"/>
      <c r="Q10" s="5"/>
      <c r="R10" s="5"/>
      <c r="S10" s="5"/>
    </row>
    <row r="11" spans="2:31" ht="12" customHeight="1" x14ac:dyDescent="0.2">
      <c r="C11" s="5"/>
      <c r="E11" s="5"/>
      <c r="F11" s="251"/>
      <c r="G11" s="5"/>
      <c r="H11" s="5"/>
      <c r="I11" s="5"/>
      <c r="J11" s="20"/>
      <c r="K11" s="3"/>
      <c r="L11" s="3"/>
      <c r="M11" s="3"/>
      <c r="N11" s="3"/>
      <c r="O11" s="5"/>
      <c r="P11" s="5"/>
      <c r="Q11" s="5"/>
      <c r="R11" s="5"/>
      <c r="S11" s="5"/>
    </row>
    <row r="12" spans="2:31" ht="12" customHeight="1" x14ac:dyDescent="0.2">
      <c r="C12" s="5"/>
      <c r="E12" s="5"/>
      <c r="F12" s="251"/>
      <c r="G12" s="5"/>
      <c r="H12" s="5"/>
      <c r="I12" s="5"/>
      <c r="J12" s="20"/>
      <c r="K12" s="3"/>
      <c r="L12" s="3"/>
      <c r="M12" s="3"/>
      <c r="N12" s="3"/>
      <c r="O12" s="5"/>
      <c r="P12" s="5"/>
      <c r="Q12" s="5"/>
      <c r="R12" s="5"/>
      <c r="S12" s="5"/>
    </row>
    <row r="13" spans="2:31" ht="12" customHeight="1" x14ac:dyDescent="0.2">
      <c r="C13" s="5"/>
      <c r="E13" s="5"/>
      <c r="F13" s="251"/>
      <c r="G13" s="5"/>
      <c r="H13" s="5"/>
      <c r="I13" s="5"/>
      <c r="J13" s="20"/>
      <c r="K13" s="3"/>
      <c r="L13" s="3"/>
      <c r="M13" s="3"/>
      <c r="N13" s="3"/>
      <c r="O13" s="5"/>
      <c r="P13" s="5"/>
      <c r="Q13" s="5"/>
      <c r="R13" s="5"/>
      <c r="S13" s="5"/>
    </row>
    <row r="14" spans="2:31" ht="12" customHeight="1" x14ac:dyDescent="0.2">
      <c r="C14" s="5"/>
      <c r="E14" s="5"/>
      <c r="F14" s="251"/>
      <c r="G14" s="5"/>
      <c r="H14" s="5"/>
      <c r="I14" s="5"/>
      <c r="J14" s="20"/>
      <c r="K14" s="3"/>
      <c r="L14" s="3"/>
      <c r="M14" s="3"/>
      <c r="N14" s="3"/>
      <c r="O14" s="5"/>
      <c r="P14" s="5"/>
      <c r="Q14" s="5"/>
      <c r="R14" s="5"/>
      <c r="S14" s="5"/>
    </row>
    <row r="15" spans="2:31" ht="12" customHeight="1" x14ac:dyDescent="0.2">
      <c r="C15" s="5"/>
      <c r="E15" s="5"/>
      <c r="F15" s="251"/>
      <c r="G15" s="5"/>
      <c r="H15" s="5"/>
      <c r="I15" s="5"/>
      <c r="J15" s="20"/>
      <c r="K15" s="3"/>
      <c r="L15" s="3"/>
      <c r="M15" s="3"/>
      <c r="N15" s="3"/>
      <c r="O15" s="5"/>
      <c r="P15" s="5"/>
      <c r="Q15" s="5"/>
      <c r="R15" s="5"/>
      <c r="S15" s="5"/>
    </row>
    <row r="16" spans="2:31" ht="12" customHeight="1" x14ac:dyDescent="0.2">
      <c r="C16" s="5"/>
      <c r="E16" s="5"/>
      <c r="F16" s="251"/>
      <c r="G16" s="5"/>
      <c r="H16" s="5"/>
      <c r="I16" s="5"/>
      <c r="J16" s="20"/>
      <c r="K16" s="3"/>
      <c r="L16" s="3"/>
      <c r="M16" s="3"/>
      <c r="N16" s="3"/>
      <c r="O16" s="5"/>
      <c r="P16" s="5"/>
      <c r="Q16" s="5"/>
      <c r="R16" s="5"/>
      <c r="S16" s="5"/>
    </row>
    <row r="17" spans="3:19" ht="12" customHeight="1" x14ac:dyDescent="0.2">
      <c r="C17" s="5"/>
      <c r="E17" s="5"/>
      <c r="F17" s="251"/>
      <c r="G17" s="5"/>
      <c r="H17" s="5"/>
      <c r="I17" s="5"/>
      <c r="J17" s="20"/>
      <c r="K17" s="3"/>
      <c r="L17" s="3"/>
      <c r="M17" s="3"/>
      <c r="N17" s="3"/>
      <c r="O17" s="5"/>
      <c r="P17" s="5"/>
      <c r="Q17" s="5"/>
      <c r="R17" s="5"/>
      <c r="S17" s="5"/>
    </row>
    <row r="18" spans="3:19" ht="12" customHeight="1" x14ac:dyDescent="0.2">
      <c r="C18" s="5"/>
      <c r="E18" s="5"/>
      <c r="F18" s="251"/>
      <c r="G18" s="5"/>
      <c r="H18" s="5"/>
      <c r="I18" s="5"/>
      <c r="J18" s="20"/>
      <c r="K18" s="3"/>
      <c r="L18" s="3"/>
      <c r="M18" s="3"/>
      <c r="N18" s="3"/>
      <c r="O18" s="5"/>
      <c r="P18" s="5"/>
      <c r="Q18" s="5"/>
      <c r="R18" s="5"/>
      <c r="S18" s="5"/>
    </row>
    <row r="19" spans="3:19" ht="12" customHeight="1" x14ac:dyDescent="0.2">
      <c r="C19" s="5"/>
      <c r="E19" s="5"/>
      <c r="F19" s="251"/>
      <c r="G19" s="5"/>
      <c r="H19" s="5"/>
      <c r="I19" s="5"/>
      <c r="J19" s="20"/>
      <c r="K19" s="3"/>
      <c r="L19" s="3"/>
      <c r="M19" s="3"/>
      <c r="N19" s="3"/>
      <c r="O19" s="5"/>
      <c r="P19" s="5"/>
      <c r="Q19" s="5"/>
      <c r="R19" s="5"/>
      <c r="S19" s="5"/>
    </row>
    <row r="20" spans="3:19" ht="12" customHeight="1" x14ac:dyDescent="0.2">
      <c r="C20" s="5"/>
      <c r="E20" s="5"/>
      <c r="F20" s="251"/>
      <c r="G20" s="5"/>
      <c r="H20" s="5"/>
      <c r="I20" s="5"/>
      <c r="J20" s="20"/>
      <c r="K20" s="3"/>
      <c r="L20" s="3"/>
      <c r="M20" s="3"/>
      <c r="N20" s="3"/>
      <c r="O20" s="5"/>
      <c r="P20" s="5"/>
      <c r="Q20" s="5"/>
      <c r="R20" s="5"/>
      <c r="S20" s="5"/>
    </row>
    <row r="21" spans="3:19" ht="12" customHeight="1" x14ac:dyDescent="0.2">
      <c r="C21" s="5"/>
      <c r="E21" s="5"/>
      <c r="F21" s="251"/>
      <c r="G21" s="5"/>
      <c r="H21" s="5"/>
      <c r="I21" s="5"/>
      <c r="J21" s="20"/>
      <c r="K21" s="3"/>
      <c r="L21" s="3"/>
      <c r="M21" s="3"/>
      <c r="N21" s="3"/>
      <c r="O21" s="5"/>
      <c r="P21" s="5"/>
      <c r="Q21" s="5"/>
      <c r="R21" s="5"/>
      <c r="S21" s="5"/>
    </row>
    <row r="22" spans="3:19" ht="12" customHeight="1" x14ac:dyDescent="0.2">
      <c r="C22" s="5"/>
      <c r="E22" s="5"/>
      <c r="F22" s="251"/>
      <c r="G22" s="5"/>
      <c r="H22" s="5"/>
      <c r="I22" s="5"/>
      <c r="J22" s="20"/>
      <c r="K22" s="3"/>
      <c r="L22" s="3"/>
      <c r="M22" s="3"/>
      <c r="N22" s="3"/>
      <c r="O22" s="5"/>
      <c r="P22" s="5"/>
      <c r="Q22" s="5"/>
      <c r="R22" s="5"/>
      <c r="S22" s="5"/>
    </row>
    <row r="23" spans="3:19" ht="12" customHeight="1" x14ac:dyDescent="0.2">
      <c r="C23" s="5"/>
      <c r="E23" s="5"/>
      <c r="F23" s="251"/>
      <c r="G23" s="5"/>
      <c r="H23" s="5"/>
      <c r="I23" s="5"/>
      <c r="J23" s="20"/>
      <c r="K23" s="3"/>
      <c r="L23" s="3"/>
      <c r="M23" s="3"/>
      <c r="N23" s="3"/>
      <c r="O23" s="5"/>
      <c r="P23" s="5"/>
      <c r="Q23" s="5"/>
      <c r="R23" s="5"/>
      <c r="S23" s="5"/>
    </row>
    <row r="24" spans="3:19" ht="12" customHeight="1" x14ac:dyDescent="0.2">
      <c r="C24" s="5"/>
      <c r="E24" s="5"/>
      <c r="F24" s="251"/>
      <c r="G24" s="5"/>
      <c r="H24" s="5"/>
      <c r="I24" s="5"/>
      <c r="J24" s="20"/>
      <c r="K24" s="3"/>
      <c r="L24" s="3"/>
      <c r="M24" s="3"/>
      <c r="N24" s="3"/>
      <c r="O24" s="5"/>
      <c r="P24" s="5"/>
      <c r="Q24" s="5"/>
      <c r="R24" s="5"/>
      <c r="S24" s="5"/>
    </row>
    <row r="25" spans="3:19" ht="12" customHeight="1" x14ac:dyDescent="0.2">
      <c r="C25" s="5"/>
      <c r="E25" s="5"/>
      <c r="F25" s="251"/>
      <c r="G25" s="5"/>
      <c r="H25" s="5"/>
      <c r="I25" s="5"/>
      <c r="J25" s="20"/>
      <c r="K25" s="3"/>
      <c r="L25" s="3"/>
      <c r="M25" s="3"/>
      <c r="N25" s="3"/>
      <c r="O25" s="5"/>
      <c r="P25" s="5"/>
      <c r="Q25" s="5"/>
      <c r="R25" s="5"/>
      <c r="S25" s="5"/>
    </row>
    <row r="26" spans="3:19" ht="12" customHeight="1" x14ac:dyDescent="0.2">
      <c r="C26" s="5"/>
      <c r="E26" s="5"/>
      <c r="F26" s="251"/>
      <c r="G26" s="5"/>
      <c r="H26" s="5"/>
      <c r="I26" s="5"/>
      <c r="J26" s="20"/>
      <c r="K26" s="3"/>
      <c r="L26" s="3"/>
      <c r="M26" s="3"/>
      <c r="N26" s="3"/>
      <c r="O26" s="5"/>
      <c r="P26" s="5"/>
      <c r="Q26" s="5"/>
      <c r="R26" s="5"/>
      <c r="S26" s="5"/>
    </row>
    <row r="27" spans="3:19" ht="12" customHeight="1" x14ac:dyDescent="0.2">
      <c r="C27" s="5"/>
      <c r="E27" s="5"/>
      <c r="F27" s="251"/>
      <c r="G27" s="5"/>
      <c r="H27" s="5"/>
      <c r="I27" s="5"/>
      <c r="J27" s="20"/>
      <c r="K27" s="3"/>
      <c r="L27" s="3"/>
      <c r="M27" s="3"/>
      <c r="N27" s="3"/>
      <c r="O27" s="5"/>
      <c r="P27" s="5"/>
      <c r="Q27" s="5"/>
      <c r="R27" s="5"/>
      <c r="S27" s="5"/>
    </row>
    <row r="28" spans="3:19" ht="12" customHeight="1" x14ac:dyDescent="0.2">
      <c r="C28" s="5"/>
      <c r="E28" s="5"/>
      <c r="F28" s="251"/>
      <c r="G28" s="5"/>
      <c r="H28" s="5"/>
      <c r="I28" s="5"/>
      <c r="J28" s="20"/>
      <c r="K28" s="3"/>
      <c r="L28" s="3"/>
      <c r="M28" s="3"/>
      <c r="N28" s="3"/>
      <c r="O28" s="5"/>
      <c r="P28" s="5"/>
      <c r="Q28" s="5"/>
      <c r="R28" s="5"/>
      <c r="S28" s="5"/>
    </row>
    <row r="29" spans="3:19" ht="12" customHeight="1" x14ac:dyDescent="0.2">
      <c r="C29" s="5"/>
      <c r="E29" s="5"/>
      <c r="F29" s="251"/>
      <c r="G29" s="5"/>
      <c r="H29" s="5"/>
      <c r="I29" s="5"/>
      <c r="J29" s="20"/>
      <c r="K29" s="3"/>
      <c r="L29" s="3"/>
      <c r="M29" s="3"/>
      <c r="N29" s="3"/>
      <c r="O29" s="5"/>
      <c r="P29" s="5"/>
      <c r="Q29" s="5"/>
      <c r="R29" s="5"/>
      <c r="S29" s="5"/>
    </row>
    <row r="30" spans="3:19" ht="12" customHeight="1" x14ac:dyDescent="0.2">
      <c r="C30" s="5"/>
      <c r="E30" s="5"/>
      <c r="F30" s="251"/>
      <c r="G30" s="5"/>
      <c r="H30" s="5"/>
      <c r="I30" s="5"/>
      <c r="J30" s="20"/>
      <c r="K30" s="3"/>
      <c r="L30" s="3"/>
      <c r="M30" s="3"/>
      <c r="N30" s="3"/>
      <c r="O30" s="5"/>
      <c r="P30" s="5"/>
      <c r="Q30" s="5"/>
      <c r="R30" s="5"/>
      <c r="S30" s="5"/>
    </row>
    <row r="31" spans="3:19" ht="12" customHeight="1" x14ac:dyDescent="0.2">
      <c r="C31" s="5"/>
      <c r="E31" s="5"/>
      <c r="F31" s="251"/>
      <c r="G31" s="5"/>
      <c r="H31" s="5"/>
      <c r="I31" s="5"/>
      <c r="J31" s="20"/>
      <c r="K31" s="3"/>
      <c r="L31" s="3"/>
      <c r="M31" s="3"/>
      <c r="N31" s="3"/>
      <c r="O31" s="5"/>
      <c r="P31" s="5"/>
      <c r="Q31" s="5"/>
      <c r="R31" s="5"/>
      <c r="S31" s="5"/>
    </row>
    <row r="32" spans="3:19" ht="12" customHeight="1" x14ac:dyDescent="0.2">
      <c r="C32" s="5"/>
      <c r="E32" s="5"/>
      <c r="F32" s="251"/>
      <c r="G32" s="5"/>
      <c r="H32" s="5"/>
      <c r="I32" s="5"/>
      <c r="J32" s="20"/>
      <c r="K32" s="3"/>
      <c r="L32" s="3"/>
      <c r="M32" s="3"/>
      <c r="N32" s="3"/>
      <c r="O32" s="5"/>
      <c r="P32" s="5"/>
      <c r="Q32" s="5"/>
      <c r="R32" s="5"/>
      <c r="S32" s="5"/>
    </row>
    <row r="33" spans="3:19" ht="12" customHeight="1" x14ac:dyDescent="0.2">
      <c r="C33" s="5"/>
      <c r="E33" s="5"/>
      <c r="F33" s="251"/>
      <c r="G33" s="5"/>
      <c r="H33" s="5"/>
      <c r="I33" s="5"/>
      <c r="J33" s="20"/>
      <c r="K33" s="3"/>
      <c r="L33" s="3"/>
      <c r="M33" s="3"/>
      <c r="N33" s="3"/>
      <c r="O33" s="5"/>
      <c r="P33" s="5"/>
      <c r="Q33" s="5"/>
      <c r="R33" s="5"/>
      <c r="S33" s="5"/>
    </row>
    <row r="34" spans="3:19" ht="12" customHeight="1" x14ac:dyDescent="0.2">
      <c r="C34" s="5"/>
      <c r="E34" s="5"/>
      <c r="F34" s="251"/>
      <c r="G34" s="5"/>
      <c r="H34" s="5"/>
      <c r="I34" s="5"/>
      <c r="J34" s="20"/>
      <c r="K34" s="3"/>
      <c r="L34" s="3"/>
      <c r="M34" s="3"/>
      <c r="N34" s="3"/>
      <c r="O34" s="5"/>
      <c r="P34" s="5"/>
      <c r="Q34" s="5"/>
      <c r="R34" s="5"/>
      <c r="S34" s="5"/>
    </row>
    <row r="35" spans="3:19" ht="12" customHeight="1" x14ac:dyDescent="0.2">
      <c r="C35" s="5"/>
      <c r="E35" s="5"/>
      <c r="F35" s="251"/>
      <c r="G35" s="5"/>
      <c r="H35" s="5"/>
      <c r="I35" s="5"/>
      <c r="J35" s="20"/>
      <c r="K35" s="3"/>
      <c r="L35" s="3"/>
      <c r="M35" s="3"/>
      <c r="N35" s="3"/>
      <c r="O35" s="5"/>
      <c r="P35" s="5"/>
      <c r="Q35" s="5"/>
      <c r="R35" s="5"/>
      <c r="S35" s="5"/>
    </row>
    <row r="36" spans="3:19" ht="12" customHeight="1" x14ac:dyDescent="0.2">
      <c r="C36" s="5"/>
      <c r="E36" s="5"/>
      <c r="F36" s="251"/>
      <c r="G36" s="5"/>
      <c r="H36" s="5"/>
      <c r="I36" s="5"/>
      <c r="J36" s="20"/>
      <c r="K36" s="3"/>
      <c r="L36" s="3"/>
      <c r="M36" s="3"/>
      <c r="N36" s="3"/>
      <c r="O36" s="5"/>
      <c r="P36" s="5"/>
      <c r="Q36" s="5"/>
      <c r="R36" s="5"/>
      <c r="S36" s="5"/>
    </row>
    <row r="37" spans="3:19" ht="12" customHeight="1" x14ac:dyDescent="0.2">
      <c r="C37" s="5"/>
      <c r="E37" s="5"/>
      <c r="F37" s="251"/>
      <c r="G37" s="5"/>
      <c r="H37" s="5"/>
      <c r="I37" s="5"/>
      <c r="J37" s="20"/>
      <c r="K37" s="3"/>
      <c r="L37" s="3"/>
      <c r="M37" s="3"/>
      <c r="N37" s="3"/>
      <c r="O37" s="5"/>
      <c r="P37" s="5"/>
      <c r="Q37" s="5"/>
      <c r="R37" s="5"/>
      <c r="S37" s="5"/>
    </row>
    <row r="38" spans="3:19" ht="12" customHeight="1" x14ac:dyDescent="0.2">
      <c r="C38" s="5"/>
      <c r="E38" s="5"/>
      <c r="F38" s="251"/>
      <c r="G38" s="5"/>
      <c r="H38" s="5"/>
      <c r="I38" s="5"/>
      <c r="J38" s="20"/>
      <c r="K38" s="3"/>
      <c r="L38" s="3"/>
      <c r="M38" s="3"/>
      <c r="N38" s="3"/>
      <c r="O38" s="5"/>
      <c r="P38" s="5"/>
      <c r="Q38" s="5"/>
      <c r="R38" s="5"/>
      <c r="S38" s="5"/>
    </row>
    <row r="39" spans="3:19" ht="12" customHeight="1" x14ac:dyDescent="0.2">
      <c r="C39" s="5"/>
      <c r="E39" s="5"/>
      <c r="F39" s="251"/>
      <c r="G39" s="5"/>
      <c r="H39" s="5"/>
      <c r="I39" s="5"/>
      <c r="J39" s="20"/>
      <c r="K39" s="3"/>
      <c r="L39" s="3"/>
      <c r="M39" s="3"/>
      <c r="N39" s="3"/>
      <c r="O39" s="5"/>
      <c r="P39" s="5"/>
      <c r="Q39" s="5"/>
      <c r="R39" s="5"/>
      <c r="S39" s="5"/>
    </row>
    <row r="40" spans="3:19" ht="12" customHeight="1" x14ac:dyDescent="0.2">
      <c r="C40" s="5"/>
      <c r="E40" s="5"/>
      <c r="F40" s="251"/>
      <c r="G40" s="5"/>
      <c r="H40" s="5"/>
      <c r="I40" s="5"/>
      <c r="J40" s="20"/>
      <c r="K40" s="3"/>
      <c r="L40" s="3"/>
      <c r="M40" s="3"/>
      <c r="N40" s="3"/>
      <c r="O40" s="5"/>
      <c r="P40" s="5"/>
      <c r="Q40" s="5"/>
      <c r="R40" s="5"/>
      <c r="S40" s="5"/>
    </row>
    <row r="41" spans="3:19" ht="12" customHeight="1" x14ac:dyDescent="0.2">
      <c r="C41" s="5"/>
      <c r="E41" s="5"/>
      <c r="F41" s="251"/>
      <c r="G41" s="5"/>
      <c r="H41" s="5"/>
      <c r="I41" s="5"/>
      <c r="J41" s="20"/>
      <c r="K41" s="3"/>
      <c r="L41" s="3"/>
      <c r="M41" s="3"/>
      <c r="N41" s="3"/>
      <c r="O41" s="5"/>
      <c r="P41" s="5"/>
      <c r="Q41" s="5"/>
      <c r="R41" s="5"/>
      <c r="S41" s="5"/>
    </row>
    <row r="42" spans="3:19" ht="12" customHeight="1" x14ac:dyDescent="0.2">
      <c r="C42" s="5"/>
      <c r="E42" s="5"/>
      <c r="F42" s="251"/>
      <c r="G42" s="5"/>
      <c r="H42" s="5"/>
      <c r="I42" s="5"/>
      <c r="J42" s="20"/>
      <c r="K42" s="3"/>
      <c r="L42" s="3"/>
      <c r="M42" s="3"/>
      <c r="N42" s="3"/>
      <c r="O42" s="5"/>
      <c r="P42" s="5"/>
      <c r="Q42" s="5"/>
      <c r="R42" s="5"/>
      <c r="S42" s="5"/>
    </row>
    <row r="43" spans="3:19" ht="12" customHeight="1" x14ac:dyDescent="0.2">
      <c r="C43" s="5"/>
      <c r="E43" s="5"/>
      <c r="F43" s="251"/>
      <c r="G43" s="5"/>
      <c r="H43" s="5"/>
      <c r="I43" s="5"/>
      <c r="J43" s="20"/>
      <c r="K43" s="3"/>
      <c r="L43" s="3"/>
      <c r="M43" s="3"/>
      <c r="N43" s="3"/>
      <c r="O43" s="5"/>
      <c r="P43" s="5"/>
      <c r="Q43" s="5"/>
      <c r="R43" s="5"/>
      <c r="S43" s="5"/>
    </row>
    <row r="44" spans="3:19" ht="12" customHeight="1" x14ac:dyDescent="0.2">
      <c r="C44" s="5"/>
      <c r="E44" s="5"/>
      <c r="F44" s="251"/>
      <c r="G44" s="5"/>
      <c r="H44" s="5"/>
      <c r="I44" s="5"/>
      <c r="J44" s="20"/>
      <c r="K44" s="3"/>
      <c r="L44" s="3"/>
      <c r="M44" s="3"/>
      <c r="N44" s="3"/>
      <c r="O44" s="5"/>
      <c r="P44" s="5"/>
      <c r="Q44" s="5"/>
      <c r="R44" s="5"/>
      <c r="S44" s="5"/>
    </row>
    <row r="45" spans="3:19" ht="12" customHeight="1" x14ac:dyDescent="0.2">
      <c r="C45" s="5"/>
      <c r="E45" s="5"/>
      <c r="F45" s="251"/>
      <c r="G45" s="5"/>
      <c r="H45" s="5"/>
      <c r="I45" s="5"/>
      <c r="J45" s="20"/>
      <c r="K45" s="3"/>
      <c r="L45" s="3"/>
      <c r="M45" s="3"/>
      <c r="N45" s="3"/>
      <c r="O45" s="5"/>
      <c r="P45" s="5"/>
      <c r="Q45" s="5"/>
      <c r="R45" s="5"/>
      <c r="S45" s="5"/>
    </row>
    <row r="46" spans="3:19" ht="12" customHeight="1" x14ac:dyDescent="0.2">
      <c r="C46" s="5"/>
      <c r="E46" s="5"/>
      <c r="F46" s="251"/>
      <c r="G46" s="5"/>
      <c r="H46" s="5"/>
      <c r="I46" s="5"/>
      <c r="J46" s="20"/>
      <c r="K46" s="3"/>
      <c r="L46" s="3"/>
      <c r="M46" s="3"/>
      <c r="N46" s="3"/>
      <c r="O46" s="5"/>
      <c r="P46" s="5"/>
      <c r="Q46" s="5"/>
      <c r="R46" s="5"/>
      <c r="S46" s="5"/>
    </row>
    <row r="47" spans="3:19" ht="12" customHeight="1" x14ac:dyDescent="0.2">
      <c r="C47" s="5"/>
      <c r="E47" s="5"/>
      <c r="F47" s="251"/>
      <c r="G47" s="5"/>
      <c r="H47" s="5"/>
      <c r="I47" s="5"/>
      <c r="J47" s="20"/>
      <c r="K47" s="3"/>
      <c r="L47" s="3"/>
      <c r="M47" s="3"/>
      <c r="N47" s="3"/>
      <c r="O47" s="5"/>
      <c r="P47" s="5"/>
      <c r="Q47" s="5"/>
      <c r="R47" s="5"/>
      <c r="S47" s="5"/>
    </row>
    <row r="48" spans="3:19" ht="12" customHeight="1" x14ac:dyDescent="0.2">
      <c r="C48" s="5"/>
      <c r="E48" s="5"/>
      <c r="F48" s="251"/>
      <c r="G48" s="5"/>
      <c r="H48" s="5"/>
      <c r="I48" s="5"/>
      <c r="J48" s="20"/>
      <c r="K48" s="3"/>
      <c r="L48" s="3"/>
      <c r="M48" s="3"/>
      <c r="N48" s="3"/>
      <c r="O48" s="5"/>
      <c r="P48" s="5"/>
      <c r="Q48" s="5"/>
      <c r="R48" s="5"/>
      <c r="S48" s="5"/>
    </row>
    <row r="49" spans="3:19" ht="12" customHeight="1" x14ac:dyDescent="0.2">
      <c r="C49" s="5"/>
      <c r="E49" s="5"/>
      <c r="F49" s="251"/>
      <c r="G49" s="5"/>
      <c r="H49" s="5"/>
      <c r="I49" s="5"/>
      <c r="J49" s="20"/>
      <c r="K49" s="3"/>
      <c r="L49" s="3"/>
      <c r="M49" s="3"/>
      <c r="N49" s="3"/>
      <c r="O49" s="5"/>
      <c r="P49" s="5"/>
      <c r="Q49" s="5"/>
      <c r="R49" s="5"/>
      <c r="S49" s="5"/>
    </row>
    <row r="50" spans="3:19" ht="12" customHeight="1" x14ac:dyDescent="0.2">
      <c r="C50" s="5"/>
      <c r="E50" s="5"/>
      <c r="F50" s="251"/>
      <c r="G50" s="5"/>
      <c r="H50" s="5"/>
      <c r="I50" s="5"/>
      <c r="J50" s="20"/>
      <c r="K50" s="3"/>
      <c r="L50" s="3"/>
      <c r="M50" s="3"/>
      <c r="N50" s="3"/>
      <c r="O50" s="5"/>
      <c r="P50" s="5"/>
      <c r="Q50" s="5"/>
      <c r="R50" s="5"/>
      <c r="S50" s="5"/>
    </row>
    <row r="51" spans="3:19" ht="12" customHeight="1" x14ac:dyDescent="0.2">
      <c r="C51" s="5"/>
      <c r="E51" s="5"/>
      <c r="F51" s="251"/>
      <c r="G51" s="5"/>
      <c r="H51" s="5"/>
      <c r="I51" s="5"/>
      <c r="J51" s="20"/>
      <c r="K51" s="3"/>
      <c r="L51" s="3"/>
      <c r="M51" s="3"/>
      <c r="N51" s="3"/>
      <c r="O51" s="5"/>
      <c r="P51" s="5"/>
      <c r="Q51" s="5"/>
      <c r="R51" s="5"/>
      <c r="S51" s="5"/>
    </row>
    <row r="52" spans="3:19" ht="12" customHeight="1" x14ac:dyDescent="0.2">
      <c r="C52" s="5"/>
      <c r="E52" s="5"/>
      <c r="F52" s="251"/>
      <c r="G52" s="5"/>
      <c r="H52" s="5"/>
      <c r="I52" s="5"/>
      <c r="J52" s="20"/>
      <c r="K52" s="3"/>
      <c r="L52" s="3"/>
      <c r="M52" s="3"/>
      <c r="N52" s="3"/>
      <c r="O52" s="5"/>
      <c r="P52" s="5"/>
      <c r="Q52" s="5"/>
      <c r="R52" s="5"/>
      <c r="S52" s="5"/>
    </row>
    <row r="53" spans="3:19" ht="12" customHeight="1" x14ac:dyDescent="0.2">
      <c r="C53" s="5"/>
      <c r="E53" s="5"/>
      <c r="F53" s="251"/>
      <c r="G53" s="5"/>
      <c r="H53" s="5"/>
      <c r="I53" s="5"/>
      <c r="J53" s="20"/>
      <c r="K53" s="3"/>
      <c r="L53" s="3"/>
      <c r="M53" s="3"/>
      <c r="N53" s="3"/>
      <c r="O53" s="5"/>
      <c r="P53" s="5"/>
      <c r="Q53" s="5"/>
      <c r="R53" s="5"/>
      <c r="S53" s="5"/>
    </row>
    <row r="54" spans="3:19" ht="12" customHeight="1" x14ac:dyDescent="0.2">
      <c r="C54" s="5"/>
      <c r="E54" s="5"/>
      <c r="F54" s="251"/>
      <c r="G54" s="5"/>
      <c r="H54" s="5"/>
      <c r="I54" s="5"/>
      <c r="J54" s="20"/>
      <c r="K54" s="3"/>
      <c r="L54" s="3"/>
      <c r="M54" s="3"/>
      <c r="N54" s="3"/>
      <c r="O54" s="5"/>
      <c r="P54" s="5"/>
      <c r="Q54" s="5"/>
      <c r="R54" s="5"/>
      <c r="S54" s="5"/>
    </row>
    <row r="55" spans="3:19" ht="12" customHeight="1" x14ac:dyDescent="0.2">
      <c r="C55" s="5"/>
      <c r="E55" s="5"/>
      <c r="F55" s="251"/>
      <c r="G55" s="5"/>
      <c r="H55" s="5"/>
      <c r="I55" s="5"/>
      <c r="J55" s="20"/>
      <c r="K55" s="3"/>
      <c r="L55" s="3"/>
      <c r="M55" s="3"/>
      <c r="N55" s="3"/>
      <c r="O55" s="5"/>
      <c r="P55" s="5"/>
      <c r="Q55" s="5"/>
      <c r="R55" s="5"/>
      <c r="S55" s="5"/>
    </row>
    <row r="56" spans="3:19" ht="12" customHeight="1" x14ac:dyDescent="0.2">
      <c r="C56" s="5"/>
      <c r="E56" s="5"/>
      <c r="F56" s="251"/>
      <c r="G56" s="5"/>
      <c r="H56" s="5"/>
      <c r="I56" s="5"/>
      <c r="J56" s="20"/>
      <c r="K56" s="3"/>
      <c r="L56" s="3"/>
      <c r="M56" s="3"/>
      <c r="N56" s="3"/>
      <c r="O56" s="5"/>
      <c r="P56" s="5"/>
      <c r="Q56" s="5"/>
      <c r="R56" s="5"/>
      <c r="S56" s="5"/>
    </row>
    <row r="57" spans="3:19" ht="12" customHeight="1" x14ac:dyDescent="0.2">
      <c r="C57" s="5"/>
      <c r="E57" s="5"/>
      <c r="F57" s="251"/>
      <c r="G57" s="5"/>
      <c r="H57" s="5"/>
      <c r="I57" s="5"/>
      <c r="J57" s="20"/>
      <c r="K57" s="3"/>
      <c r="L57" s="3"/>
      <c r="M57" s="3"/>
      <c r="N57" s="3"/>
      <c r="O57" s="5"/>
      <c r="P57" s="5"/>
      <c r="Q57" s="5"/>
      <c r="R57" s="5"/>
      <c r="S57" s="5"/>
    </row>
    <row r="58" spans="3:19" ht="12" customHeight="1" x14ac:dyDescent="0.2">
      <c r="C58" s="5"/>
      <c r="E58" s="5"/>
      <c r="F58" s="251"/>
      <c r="G58" s="5"/>
      <c r="H58" s="5"/>
      <c r="I58" s="5"/>
      <c r="J58" s="20"/>
      <c r="K58" s="3"/>
      <c r="L58" s="3"/>
      <c r="M58" s="3"/>
      <c r="N58" s="3"/>
      <c r="O58" s="5"/>
      <c r="P58" s="5"/>
      <c r="Q58" s="5"/>
      <c r="R58" s="5"/>
      <c r="S58" s="5"/>
    </row>
    <row r="59" spans="3:19" ht="12" customHeight="1" x14ac:dyDescent="0.2">
      <c r="C59" s="5"/>
      <c r="E59" s="5"/>
      <c r="F59" s="251"/>
      <c r="G59" s="5"/>
      <c r="H59" s="5"/>
      <c r="I59" s="5"/>
      <c r="J59" s="20"/>
      <c r="K59" s="3"/>
      <c r="L59" s="3"/>
      <c r="M59" s="3"/>
      <c r="N59" s="3"/>
      <c r="O59" s="5"/>
      <c r="P59" s="5"/>
      <c r="Q59" s="5"/>
      <c r="R59" s="5"/>
      <c r="S59" s="5"/>
    </row>
    <row r="60" spans="3:19" ht="12" customHeight="1" x14ac:dyDescent="0.2">
      <c r="C60" s="5"/>
      <c r="E60" s="5"/>
      <c r="F60" s="251"/>
      <c r="G60" s="5"/>
      <c r="H60" s="5"/>
      <c r="I60" s="5"/>
      <c r="J60" s="20"/>
      <c r="K60" s="3"/>
      <c r="L60" s="3"/>
      <c r="M60" s="3"/>
      <c r="N60" s="3"/>
      <c r="O60" s="5"/>
      <c r="P60" s="5"/>
      <c r="Q60" s="5"/>
      <c r="R60" s="5"/>
      <c r="S60" s="5"/>
    </row>
    <row r="61" spans="3:19" ht="12" customHeight="1" x14ac:dyDescent="0.2">
      <c r="C61" s="5"/>
      <c r="E61" s="5"/>
      <c r="F61" s="251"/>
      <c r="G61" s="5"/>
      <c r="H61" s="5"/>
      <c r="I61" s="5"/>
      <c r="J61" s="20"/>
      <c r="K61" s="3"/>
      <c r="L61" s="3"/>
      <c r="M61" s="3"/>
      <c r="N61" s="3"/>
      <c r="O61" s="5"/>
      <c r="P61" s="5"/>
      <c r="Q61" s="5"/>
      <c r="R61" s="5"/>
      <c r="S61" s="5"/>
    </row>
    <row r="62" spans="3:19" ht="12" customHeight="1" x14ac:dyDescent="0.2">
      <c r="C62" s="5"/>
      <c r="E62" s="5"/>
      <c r="F62" s="251"/>
      <c r="G62" s="5"/>
      <c r="H62" s="5"/>
      <c r="I62" s="5"/>
      <c r="J62" s="20"/>
      <c r="K62" s="3"/>
      <c r="L62" s="3"/>
      <c r="M62" s="3"/>
      <c r="N62" s="3"/>
      <c r="O62" s="5"/>
      <c r="P62" s="5"/>
      <c r="Q62" s="5"/>
      <c r="R62" s="5"/>
      <c r="S62" s="5"/>
    </row>
    <row r="63" spans="3:19" ht="12" customHeight="1" x14ac:dyDescent="0.2">
      <c r="C63" s="5"/>
      <c r="E63" s="5"/>
      <c r="F63" s="251"/>
      <c r="G63" s="5"/>
      <c r="H63" s="5"/>
      <c r="I63" s="5"/>
      <c r="J63" s="20"/>
      <c r="K63" s="3"/>
      <c r="L63" s="3"/>
      <c r="M63" s="3"/>
      <c r="N63" s="3"/>
      <c r="O63" s="5"/>
      <c r="P63" s="5"/>
      <c r="Q63" s="5"/>
      <c r="R63" s="5"/>
      <c r="S63" s="5"/>
    </row>
    <row r="64" spans="3:19" ht="12" customHeight="1" x14ac:dyDescent="0.2">
      <c r="C64" s="5"/>
      <c r="E64" s="5"/>
      <c r="F64" s="251"/>
      <c r="G64" s="5"/>
      <c r="H64" s="5"/>
      <c r="I64" s="5"/>
      <c r="J64" s="20"/>
      <c r="K64" s="3"/>
      <c r="L64" s="3"/>
      <c r="M64" s="3"/>
      <c r="N64" s="3"/>
      <c r="O64" s="5"/>
      <c r="P64" s="5"/>
      <c r="Q64" s="5"/>
      <c r="R64" s="5"/>
      <c r="S64" s="5"/>
    </row>
    <row r="65" spans="3:19" ht="12" customHeight="1" x14ac:dyDescent="0.2">
      <c r="C65" s="5"/>
      <c r="E65" s="5"/>
      <c r="F65" s="251"/>
      <c r="G65" s="5"/>
      <c r="H65" s="5"/>
      <c r="I65" s="5"/>
      <c r="J65" s="20"/>
      <c r="K65" s="3"/>
      <c r="L65" s="3"/>
      <c r="M65" s="3"/>
      <c r="N65" s="3"/>
      <c r="O65" s="5"/>
      <c r="P65" s="5"/>
      <c r="Q65" s="5"/>
      <c r="R65" s="5"/>
      <c r="S65" s="5"/>
    </row>
    <row r="66" spans="3:19" ht="12" customHeight="1" x14ac:dyDescent="0.2">
      <c r="C66" s="5"/>
      <c r="E66" s="5"/>
      <c r="F66" s="251"/>
      <c r="G66" s="5"/>
      <c r="H66" s="5"/>
      <c r="I66" s="5"/>
      <c r="J66" s="20"/>
      <c r="K66" s="3"/>
      <c r="L66" s="3"/>
      <c r="M66" s="3"/>
      <c r="N66" s="3"/>
      <c r="O66" s="5"/>
      <c r="P66" s="5"/>
      <c r="Q66" s="5"/>
      <c r="R66" s="5"/>
      <c r="S66" s="5"/>
    </row>
    <row r="67" spans="3:19" ht="12" customHeight="1" x14ac:dyDescent="0.2">
      <c r="C67" s="5"/>
      <c r="E67" s="5"/>
      <c r="F67" s="251"/>
      <c r="G67" s="5"/>
      <c r="H67" s="5"/>
      <c r="I67" s="5"/>
      <c r="J67" s="20"/>
      <c r="K67" s="3"/>
      <c r="L67" s="3"/>
      <c r="M67" s="3"/>
      <c r="N67" s="3"/>
      <c r="O67" s="5"/>
      <c r="P67" s="5"/>
      <c r="Q67" s="5"/>
      <c r="R67" s="5"/>
      <c r="S67" s="5"/>
    </row>
    <row r="68" spans="3:19" ht="12" customHeight="1" x14ac:dyDescent="0.2">
      <c r="C68" s="5"/>
      <c r="E68" s="5"/>
      <c r="F68" s="251"/>
      <c r="G68" s="5"/>
      <c r="H68" s="5"/>
      <c r="I68" s="5"/>
      <c r="J68" s="20"/>
      <c r="K68" s="3"/>
      <c r="L68" s="3"/>
      <c r="M68" s="3"/>
      <c r="N68" s="3"/>
      <c r="O68" s="5"/>
      <c r="P68" s="5"/>
      <c r="Q68" s="5"/>
      <c r="R68" s="5"/>
      <c r="S68" s="5"/>
    </row>
    <row r="69" spans="3:19" ht="12" customHeight="1" x14ac:dyDescent="0.2">
      <c r="C69" s="5"/>
      <c r="E69" s="5"/>
      <c r="F69" s="251"/>
      <c r="G69" s="5"/>
      <c r="H69" s="5"/>
      <c r="I69" s="5"/>
      <c r="J69" s="20"/>
      <c r="K69" s="3"/>
      <c r="L69" s="3"/>
      <c r="M69" s="3"/>
      <c r="N69" s="3"/>
      <c r="O69" s="5"/>
      <c r="P69" s="5"/>
      <c r="Q69" s="5"/>
      <c r="R69" s="5"/>
      <c r="S69" s="5"/>
    </row>
    <row r="70" spans="3:19" ht="12" customHeight="1" x14ac:dyDescent="0.2">
      <c r="C70" s="5"/>
      <c r="E70" s="5"/>
      <c r="F70" s="251"/>
      <c r="G70" s="5"/>
      <c r="H70" s="5"/>
      <c r="I70" s="5"/>
      <c r="J70" s="20"/>
      <c r="K70" s="3"/>
      <c r="L70" s="3"/>
      <c r="M70" s="3"/>
      <c r="N70" s="3"/>
      <c r="O70" s="5"/>
      <c r="P70" s="5"/>
      <c r="Q70" s="5"/>
      <c r="R70" s="5"/>
      <c r="S70" s="5"/>
    </row>
    <row r="71" spans="3:19" ht="12" customHeight="1" x14ac:dyDescent="0.2">
      <c r="C71" s="5"/>
      <c r="E71" s="5"/>
      <c r="F71" s="251"/>
      <c r="G71" s="5"/>
      <c r="H71" s="5"/>
      <c r="I71" s="5"/>
      <c r="J71" s="20"/>
      <c r="K71" s="3"/>
      <c r="L71" s="3"/>
      <c r="M71" s="3"/>
      <c r="N71" s="3"/>
      <c r="O71" s="5"/>
      <c r="P71" s="5"/>
      <c r="Q71" s="5"/>
      <c r="R71" s="5"/>
      <c r="S71" s="5"/>
    </row>
    <row r="72" spans="3:19" ht="12" customHeight="1" x14ac:dyDescent="0.2">
      <c r="C72" s="5"/>
      <c r="E72" s="5"/>
      <c r="F72" s="251"/>
      <c r="G72" s="5"/>
      <c r="H72" s="5"/>
      <c r="I72" s="5"/>
      <c r="J72" s="20"/>
      <c r="K72" s="3"/>
      <c r="L72" s="3"/>
      <c r="M72" s="3"/>
      <c r="N72" s="3"/>
      <c r="O72" s="5"/>
      <c r="P72" s="5"/>
      <c r="Q72" s="5"/>
      <c r="R72" s="5"/>
      <c r="S72" s="5"/>
    </row>
    <row r="73" spans="3:19" ht="12" customHeight="1" x14ac:dyDescent="0.2">
      <c r="C73" s="5"/>
      <c r="E73" s="5"/>
      <c r="F73" s="251"/>
      <c r="G73" s="5"/>
      <c r="H73" s="5"/>
      <c r="I73" s="5"/>
      <c r="J73" s="20"/>
      <c r="K73" s="3"/>
      <c r="L73" s="3"/>
      <c r="M73" s="3"/>
      <c r="N73" s="3"/>
      <c r="O73" s="5"/>
      <c r="P73" s="5"/>
      <c r="Q73" s="5"/>
      <c r="R73" s="5"/>
      <c r="S73" s="5"/>
    </row>
    <row r="74" spans="3:19" ht="12" customHeight="1" x14ac:dyDescent="0.2">
      <c r="C74" s="5"/>
      <c r="E74" s="5"/>
      <c r="F74" s="251"/>
      <c r="G74" s="5"/>
      <c r="H74" s="5"/>
      <c r="I74" s="5"/>
      <c r="J74" s="20"/>
      <c r="K74" s="3"/>
      <c r="L74" s="3"/>
      <c r="M74" s="3"/>
      <c r="N74" s="3"/>
      <c r="O74" s="5"/>
      <c r="P74" s="5"/>
      <c r="Q74" s="5"/>
      <c r="R74" s="5"/>
      <c r="S74" s="5"/>
    </row>
    <row r="75" spans="3:19" ht="12" customHeight="1" x14ac:dyDescent="0.2">
      <c r="C75" s="5"/>
      <c r="E75" s="5"/>
      <c r="F75" s="251"/>
      <c r="G75" s="5"/>
      <c r="H75" s="5"/>
      <c r="I75" s="5"/>
      <c r="J75" s="20"/>
      <c r="K75" s="3"/>
      <c r="L75" s="3"/>
      <c r="M75" s="3"/>
      <c r="N75" s="3"/>
      <c r="O75" s="5"/>
      <c r="P75" s="5"/>
      <c r="Q75" s="5"/>
      <c r="R75" s="5"/>
      <c r="S75" s="5"/>
    </row>
    <row r="76" spans="3:19" ht="12" customHeight="1" x14ac:dyDescent="0.2">
      <c r="C76" s="5"/>
      <c r="E76" s="5"/>
      <c r="F76" s="251"/>
      <c r="G76" s="5"/>
      <c r="H76" s="5"/>
      <c r="I76" s="5"/>
      <c r="J76" s="20"/>
      <c r="K76" s="3"/>
      <c r="L76" s="3"/>
      <c r="M76" s="3"/>
      <c r="N76" s="3"/>
      <c r="O76" s="5"/>
      <c r="P76" s="5"/>
      <c r="Q76" s="5"/>
      <c r="R76" s="5"/>
      <c r="S76" s="5"/>
    </row>
    <row r="77" spans="3:19" ht="12" customHeight="1" x14ac:dyDescent="0.2">
      <c r="C77" s="5"/>
      <c r="E77" s="5"/>
      <c r="F77" s="251"/>
      <c r="G77" s="5"/>
      <c r="H77" s="5"/>
      <c r="I77" s="5"/>
      <c r="J77" s="20"/>
      <c r="K77" s="3"/>
      <c r="L77" s="3"/>
      <c r="M77" s="3"/>
      <c r="N77" s="3"/>
      <c r="O77" s="5"/>
      <c r="P77" s="5"/>
      <c r="Q77" s="5"/>
      <c r="R77" s="5"/>
      <c r="S77" s="5"/>
    </row>
    <row r="78" spans="3:19" ht="12" customHeight="1" x14ac:dyDescent="0.2">
      <c r="C78" s="5"/>
      <c r="E78" s="5"/>
      <c r="F78" s="251"/>
      <c r="G78" s="5"/>
      <c r="H78" s="5"/>
      <c r="I78" s="5"/>
      <c r="J78" s="20"/>
      <c r="K78" s="3"/>
      <c r="L78" s="3"/>
      <c r="M78" s="3"/>
      <c r="N78" s="3"/>
      <c r="O78" s="5"/>
      <c r="P78" s="5"/>
      <c r="Q78" s="5"/>
      <c r="R78" s="5"/>
      <c r="S78" s="5"/>
    </row>
    <row r="79" spans="3:19" ht="12" customHeight="1" x14ac:dyDescent="0.2">
      <c r="C79" s="5"/>
      <c r="E79" s="5"/>
      <c r="F79" s="251"/>
      <c r="G79" s="5"/>
      <c r="H79" s="5"/>
      <c r="I79" s="5"/>
      <c r="J79" s="20"/>
      <c r="K79" s="3"/>
      <c r="L79" s="3"/>
      <c r="M79" s="3"/>
      <c r="N79" s="3"/>
      <c r="O79" s="5"/>
      <c r="P79" s="5"/>
      <c r="Q79" s="5"/>
      <c r="R79" s="5"/>
      <c r="S79" s="5"/>
    </row>
    <row r="80" spans="3:19" ht="12" customHeight="1" x14ac:dyDescent="0.2">
      <c r="C80" s="5"/>
      <c r="E80" s="5"/>
      <c r="F80" s="251"/>
      <c r="G80" s="5"/>
      <c r="H80" s="5"/>
      <c r="I80" s="5"/>
      <c r="J80" s="20"/>
      <c r="K80" s="3"/>
      <c r="L80" s="3"/>
      <c r="M80" s="3"/>
      <c r="N80" s="3"/>
      <c r="O80" s="5"/>
      <c r="P80" s="5"/>
      <c r="Q80" s="5"/>
      <c r="R80" s="5"/>
      <c r="S80" s="5"/>
    </row>
    <row r="81" spans="3:19" ht="12" customHeight="1" x14ac:dyDescent="0.2">
      <c r="C81" s="5"/>
      <c r="E81" s="5"/>
      <c r="F81" s="251"/>
      <c r="G81" s="5"/>
      <c r="H81" s="5"/>
      <c r="I81" s="5"/>
      <c r="J81" s="20"/>
      <c r="K81" s="3"/>
      <c r="L81" s="3"/>
      <c r="M81" s="3"/>
      <c r="N81" s="3"/>
      <c r="O81" s="5"/>
      <c r="P81" s="5"/>
      <c r="Q81" s="5"/>
      <c r="R81" s="5"/>
      <c r="S81" s="5"/>
    </row>
    <row r="82" spans="3:19" ht="12" customHeight="1" x14ac:dyDescent="0.2">
      <c r="C82" s="5"/>
      <c r="E82" s="5"/>
      <c r="F82" s="251"/>
      <c r="G82" s="5"/>
      <c r="H82" s="5"/>
      <c r="I82" s="5"/>
      <c r="J82" s="20"/>
      <c r="K82" s="3"/>
      <c r="L82" s="3"/>
      <c r="M82" s="3"/>
      <c r="N82" s="3"/>
      <c r="O82" s="5"/>
      <c r="P82" s="5"/>
      <c r="Q82" s="5"/>
      <c r="R82" s="5"/>
      <c r="S82" s="5"/>
    </row>
    <row r="83" spans="3:19" ht="12" customHeight="1" x14ac:dyDescent="0.2">
      <c r="C83" s="5"/>
      <c r="E83" s="5"/>
      <c r="F83" s="251"/>
      <c r="G83" s="5"/>
      <c r="H83" s="5"/>
      <c r="I83" s="5"/>
      <c r="J83" s="20"/>
      <c r="K83" s="3"/>
      <c r="L83" s="3"/>
      <c r="M83" s="3"/>
      <c r="N83" s="3"/>
      <c r="O83" s="5"/>
      <c r="P83" s="5"/>
      <c r="Q83" s="5"/>
      <c r="R83" s="5"/>
      <c r="S83" s="5"/>
    </row>
    <row r="84" spans="3:19" ht="12" customHeight="1" x14ac:dyDescent="0.2">
      <c r="C84" s="5"/>
      <c r="E84" s="5"/>
      <c r="F84" s="251"/>
      <c r="G84" s="5"/>
      <c r="H84" s="5"/>
      <c r="I84" s="5"/>
      <c r="J84" s="20"/>
      <c r="K84" s="3"/>
      <c r="L84" s="3"/>
      <c r="M84" s="3"/>
      <c r="N84" s="3"/>
      <c r="O84" s="5"/>
      <c r="P84" s="5"/>
      <c r="Q84" s="5"/>
      <c r="R84" s="5"/>
      <c r="S84" s="5"/>
    </row>
    <row r="85" spans="3:19" ht="12" customHeight="1" x14ac:dyDescent="0.2">
      <c r="C85" s="5"/>
      <c r="E85" s="5"/>
      <c r="F85" s="251"/>
      <c r="G85" s="5"/>
      <c r="H85" s="5"/>
      <c r="I85" s="5"/>
      <c r="J85" s="20"/>
      <c r="K85" s="3"/>
      <c r="L85" s="3"/>
      <c r="M85" s="3"/>
      <c r="N85" s="3"/>
      <c r="O85" s="5"/>
      <c r="P85" s="5"/>
      <c r="Q85" s="5"/>
      <c r="R85" s="5"/>
      <c r="S85" s="5"/>
    </row>
    <row r="86" spans="3:19" ht="12" customHeight="1" x14ac:dyDescent="0.2">
      <c r="C86" s="5"/>
      <c r="E86" s="5"/>
      <c r="F86" s="251"/>
      <c r="G86" s="5"/>
      <c r="H86" s="5"/>
      <c r="I86" s="5"/>
      <c r="J86" s="20"/>
      <c r="K86" s="3"/>
      <c r="L86" s="3"/>
      <c r="M86" s="3"/>
      <c r="N86" s="3"/>
      <c r="O86" s="5"/>
      <c r="P86" s="5"/>
      <c r="Q86" s="5"/>
      <c r="R86" s="5"/>
      <c r="S86" s="5"/>
    </row>
    <row r="87" spans="3:19" ht="12" customHeight="1" x14ac:dyDescent="0.2">
      <c r="C87" s="5"/>
      <c r="E87" s="5"/>
      <c r="F87" s="251"/>
      <c r="G87" s="5"/>
      <c r="H87" s="5"/>
      <c r="I87" s="5"/>
      <c r="J87" s="20"/>
      <c r="K87" s="3"/>
      <c r="L87" s="3"/>
      <c r="M87" s="3"/>
      <c r="N87" s="3"/>
      <c r="O87" s="5"/>
      <c r="P87" s="5"/>
      <c r="Q87" s="5"/>
      <c r="R87" s="5"/>
      <c r="S87" s="5"/>
    </row>
    <row r="88" spans="3:19" ht="12" customHeight="1" x14ac:dyDescent="0.2">
      <c r="C88" s="5"/>
      <c r="E88" s="5"/>
      <c r="F88" s="251"/>
      <c r="G88" s="5"/>
      <c r="H88" s="5"/>
      <c r="I88" s="5"/>
      <c r="J88" s="20"/>
      <c r="K88" s="3"/>
      <c r="L88" s="3"/>
      <c r="M88" s="3"/>
      <c r="N88" s="3"/>
      <c r="O88" s="5"/>
      <c r="P88" s="5"/>
      <c r="Q88" s="5"/>
      <c r="R88" s="5"/>
      <c r="S88" s="5"/>
    </row>
    <row r="89" spans="3:19" ht="12" customHeight="1" x14ac:dyDescent="0.2">
      <c r="C89" s="5"/>
      <c r="E89" s="5"/>
      <c r="F89" s="251"/>
      <c r="G89" s="5"/>
      <c r="H89" s="5"/>
      <c r="I89" s="5"/>
      <c r="J89" s="20"/>
      <c r="K89" s="3"/>
      <c r="L89" s="3"/>
      <c r="M89" s="3"/>
      <c r="N89" s="3"/>
      <c r="O89" s="5"/>
      <c r="P89" s="5"/>
      <c r="Q89" s="5"/>
      <c r="R89" s="5"/>
      <c r="S89" s="5"/>
    </row>
    <row r="90" spans="3:19" ht="12" customHeight="1" x14ac:dyDescent="0.2">
      <c r="C90" s="5"/>
      <c r="E90" s="5"/>
      <c r="F90" s="251"/>
      <c r="G90" s="5"/>
      <c r="H90" s="5"/>
      <c r="I90" s="5"/>
      <c r="J90" s="20"/>
      <c r="K90" s="3"/>
      <c r="L90" s="3"/>
      <c r="M90" s="3"/>
      <c r="N90" s="3"/>
      <c r="O90" s="5"/>
      <c r="P90" s="5"/>
      <c r="Q90" s="5"/>
      <c r="R90" s="5"/>
      <c r="S90" s="5"/>
    </row>
    <row r="91" spans="3:19" ht="12" customHeight="1" x14ac:dyDescent="0.2">
      <c r="C91" s="5"/>
      <c r="E91" s="5"/>
      <c r="F91" s="251"/>
      <c r="G91" s="5"/>
      <c r="H91" s="5"/>
      <c r="I91" s="5"/>
      <c r="J91" s="20"/>
      <c r="K91" s="3"/>
      <c r="L91" s="3"/>
      <c r="M91" s="3"/>
      <c r="N91" s="3"/>
      <c r="O91" s="5"/>
      <c r="P91" s="5"/>
      <c r="Q91" s="5"/>
      <c r="R91" s="5"/>
      <c r="S91" s="5"/>
    </row>
    <row r="92" spans="3:19" ht="12" customHeight="1" x14ac:dyDescent="0.2">
      <c r="C92" s="5"/>
      <c r="E92" s="5"/>
      <c r="F92" s="251"/>
      <c r="G92" s="5"/>
      <c r="H92" s="5"/>
      <c r="I92" s="5"/>
      <c r="J92" s="20"/>
      <c r="K92" s="3"/>
      <c r="L92" s="3"/>
      <c r="M92" s="3"/>
      <c r="N92" s="3"/>
      <c r="O92" s="5"/>
      <c r="P92" s="5"/>
      <c r="Q92" s="5"/>
      <c r="R92" s="5"/>
      <c r="S92" s="5"/>
    </row>
    <row r="93" spans="3:19" ht="12" customHeight="1" x14ac:dyDescent="0.2">
      <c r="C93" s="5"/>
      <c r="E93" s="5"/>
      <c r="F93" s="251"/>
      <c r="G93" s="5"/>
      <c r="H93" s="5"/>
      <c r="I93" s="5"/>
      <c r="J93" s="20"/>
      <c r="K93" s="3"/>
      <c r="L93" s="3"/>
      <c r="M93" s="3"/>
      <c r="N93" s="3"/>
      <c r="O93" s="5"/>
      <c r="P93" s="5"/>
      <c r="Q93" s="5"/>
      <c r="R93" s="5"/>
      <c r="S93" s="5"/>
    </row>
    <row r="94" spans="3:19" ht="12" customHeight="1" x14ac:dyDescent="0.2">
      <c r="C94" s="5"/>
      <c r="E94" s="5"/>
      <c r="F94" s="251"/>
      <c r="G94" s="5"/>
      <c r="H94" s="5"/>
      <c r="I94" s="5"/>
      <c r="J94" s="20"/>
      <c r="K94" s="3"/>
      <c r="L94" s="3"/>
      <c r="M94" s="3"/>
      <c r="N94" s="3"/>
      <c r="O94" s="5"/>
      <c r="P94" s="5"/>
      <c r="Q94" s="5"/>
      <c r="R94" s="5"/>
      <c r="S94" s="5"/>
    </row>
    <row r="95" spans="3:19" ht="12" customHeight="1" x14ac:dyDescent="0.2">
      <c r="C95" s="5"/>
      <c r="E95" s="5"/>
      <c r="F95" s="251"/>
      <c r="G95" s="5"/>
      <c r="H95" s="5"/>
      <c r="I95" s="5"/>
      <c r="J95" s="20"/>
      <c r="K95" s="3"/>
      <c r="L95" s="3"/>
      <c r="M95" s="3"/>
      <c r="N95" s="3"/>
      <c r="O95" s="5"/>
      <c r="P95" s="5"/>
      <c r="Q95" s="5"/>
      <c r="R95" s="5"/>
      <c r="S95" s="5"/>
    </row>
    <row r="96" spans="3:19" ht="12" customHeight="1" x14ac:dyDescent="0.2">
      <c r="C96" s="5"/>
      <c r="E96" s="5"/>
      <c r="F96" s="251"/>
      <c r="G96" s="5"/>
      <c r="H96" s="5"/>
      <c r="I96" s="5"/>
      <c r="J96" s="20"/>
      <c r="K96" s="3"/>
      <c r="L96" s="3"/>
      <c r="M96" s="3"/>
      <c r="N96" s="3"/>
      <c r="O96" s="5"/>
      <c r="P96" s="5"/>
      <c r="Q96" s="5"/>
      <c r="R96" s="5"/>
      <c r="S96" s="5"/>
    </row>
    <row r="97" spans="3:19" ht="12" customHeight="1" x14ac:dyDescent="0.2">
      <c r="C97" s="5"/>
      <c r="E97" s="5"/>
      <c r="F97" s="251"/>
      <c r="G97" s="5"/>
      <c r="H97" s="5"/>
      <c r="I97" s="5"/>
      <c r="J97" s="20"/>
      <c r="K97" s="3"/>
      <c r="L97" s="3"/>
      <c r="M97" s="3"/>
      <c r="N97" s="3"/>
      <c r="O97" s="5"/>
      <c r="P97" s="5"/>
      <c r="Q97" s="5"/>
      <c r="R97" s="5"/>
      <c r="S97" s="5"/>
    </row>
    <row r="98" spans="3:19" ht="12" customHeight="1" x14ac:dyDescent="0.2">
      <c r="C98" s="5"/>
      <c r="E98" s="5"/>
      <c r="F98" s="251"/>
      <c r="G98" s="5"/>
      <c r="H98" s="5"/>
      <c r="I98" s="5"/>
      <c r="J98" s="20"/>
      <c r="K98" s="3"/>
      <c r="L98" s="3"/>
      <c r="M98" s="3"/>
      <c r="N98" s="3"/>
      <c r="O98" s="5"/>
      <c r="P98" s="5"/>
      <c r="Q98" s="5"/>
      <c r="R98" s="5"/>
      <c r="S98" s="5"/>
    </row>
    <row r="99" spans="3:19" ht="12" customHeight="1" x14ac:dyDescent="0.2">
      <c r="C99" s="5"/>
      <c r="E99" s="5"/>
      <c r="F99" s="251"/>
      <c r="G99" s="5"/>
      <c r="H99" s="5"/>
      <c r="I99" s="5"/>
      <c r="J99" s="20"/>
      <c r="K99" s="3"/>
      <c r="L99" s="3"/>
      <c r="M99" s="3"/>
      <c r="N99" s="3"/>
      <c r="O99" s="5"/>
      <c r="P99" s="5"/>
      <c r="Q99" s="5"/>
      <c r="R99" s="5"/>
      <c r="S99" s="5"/>
    </row>
    <row r="100" spans="3:19" ht="12" customHeight="1" x14ac:dyDescent="0.2">
      <c r="C100" s="5"/>
      <c r="E100" s="5"/>
      <c r="F100" s="251"/>
      <c r="G100" s="5"/>
      <c r="H100" s="5"/>
      <c r="I100" s="5"/>
      <c r="J100" s="20"/>
      <c r="K100" s="3"/>
      <c r="L100" s="3"/>
      <c r="M100" s="3"/>
      <c r="N100" s="3"/>
      <c r="O100" s="5"/>
      <c r="P100" s="5"/>
      <c r="Q100" s="5"/>
      <c r="R100" s="5"/>
      <c r="S100" s="5"/>
    </row>
    <row r="101" spans="3:19" ht="12" customHeight="1" x14ac:dyDescent="0.2">
      <c r="C101" s="5"/>
      <c r="E101" s="5"/>
      <c r="F101" s="251"/>
      <c r="G101" s="5"/>
      <c r="H101" s="5"/>
      <c r="I101" s="5"/>
      <c r="J101" s="20"/>
      <c r="K101" s="3"/>
      <c r="L101" s="3"/>
      <c r="M101" s="3"/>
      <c r="N101" s="3"/>
      <c r="O101" s="5"/>
      <c r="P101" s="5"/>
      <c r="Q101" s="5"/>
      <c r="R101" s="5"/>
      <c r="S101" s="5"/>
    </row>
    <row r="192" spans="30:33" ht="12" customHeight="1" x14ac:dyDescent="0.2">
      <c r="AD192" s="7"/>
      <c r="AE192" s="7"/>
      <c r="AF192" s="7"/>
      <c r="AG192" s="7"/>
    </row>
    <row r="193" spans="30:42" ht="12" customHeight="1" x14ac:dyDescent="0.2">
      <c r="AD193" s="32"/>
      <c r="AE193" s="32"/>
      <c r="AF193" s="32"/>
      <c r="AG193" s="32"/>
    </row>
    <row r="194" spans="30:42" ht="12" customHeight="1" x14ac:dyDescent="0.2">
      <c r="AD194" s="32"/>
      <c r="AE194" s="32"/>
      <c r="AF194" s="32"/>
      <c r="AG194" s="32"/>
      <c r="AO194" s="7"/>
      <c r="AP194" s="6"/>
    </row>
    <row r="195" spans="30:42" ht="12" customHeight="1" x14ac:dyDescent="0.2">
      <c r="AD195" s="32"/>
      <c r="AE195" s="32"/>
      <c r="AF195" s="32"/>
      <c r="AG195" s="32"/>
      <c r="AO195" s="32"/>
      <c r="AP195" s="6"/>
    </row>
    <row r="196" spans="30:42" ht="12" customHeight="1" x14ac:dyDescent="0.2">
      <c r="AD196" s="32"/>
      <c r="AE196" s="32"/>
      <c r="AF196" s="32"/>
      <c r="AG196" s="32"/>
      <c r="AO196" s="32"/>
      <c r="AP196" s="6"/>
    </row>
    <row r="197" spans="30:42" ht="12" customHeight="1" x14ac:dyDescent="0.2">
      <c r="AD197" s="30"/>
      <c r="AE197" s="30"/>
      <c r="AF197" s="30"/>
      <c r="AG197" s="30"/>
      <c r="AO197" s="32"/>
      <c r="AP197" s="6"/>
    </row>
    <row r="198" spans="30:42" ht="12" customHeight="1" x14ac:dyDescent="0.2">
      <c r="AD198" s="30"/>
      <c r="AE198" s="30"/>
      <c r="AF198" s="30"/>
      <c r="AG198" s="30"/>
      <c r="AO198" s="32"/>
      <c r="AP198" s="6"/>
    </row>
    <row r="199" spans="30:42" ht="12" customHeight="1" x14ac:dyDescent="0.2">
      <c r="AD199" s="30"/>
      <c r="AE199" s="30"/>
      <c r="AF199" s="30"/>
      <c r="AG199" s="30"/>
      <c r="AO199" s="30"/>
      <c r="AP199" s="6"/>
    </row>
    <row r="200" spans="30:42" ht="12" customHeight="1" x14ac:dyDescent="0.2">
      <c r="AD200" s="30"/>
      <c r="AE200" s="30"/>
      <c r="AF200" s="30"/>
      <c r="AG200" s="30"/>
      <c r="AO200" s="30"/>
      <c r="AP200" s="6"/>
    </row>
    <row r="201" spans="30:42" ht="12" customHeight="1" x14ac:dyDescent="0.2">
      <c r="AD201" s="33"/>
      <c r="AE201" s="33"/>
      <c r="AF201" s="33"/>
      <c r="AG201" s="33"/>
      <c r="AO201" s="30"/>
      <c r="AP201" s="6"/>
    </row>
    <row r="202" spans="30:42" ht="12" customHeight="1" x14ac:dyDescent="0.2">
      <c r="AD202" s="33"/>
      <c r="AE202" s="33"/>
      <c r="AF202" s="33"/>
      <c r="AG202" s="33"/>
      <c r="AO202" s="30"/>
      <c r="AP202" s="6"/>
    </row>
    <row r="203" spans="30:42" ht="12" customHeight="1" x14ac:dyDescent="0.2">
      <c r="AD203" s="33"/>
      <c r="AE203" s="33"/>
      <c r="AF203" s="33"/>
      <c r="AG203" s="33"/>
      <c r="AO203" s="33"/>
      <c r="AP203" s="6"/>
    </row>
    <row r="204" spans="30:42" ht="12" customHeight="1" x14ac:dyDescent="0.2">
      <c r="AO204" s="33"/>
      <c r="AP204" s="6"/>
    </row>
    <row r="205" spans="30:42" ht="12" customHeight="1" x14ac:dyDescent="0.2">
      <c r="AO205" s="33"/>
      <c r="AP205" s="6"/>
    </row>
    <row r="213" spans="24:28" ht="12" customHeight="1" x14ac:dyDescent="0.2">
      <c r="X213" s="441" t="s">
        <v>156</v>
      </c>
      <c r="Y213" s="441"/>
      <c r="Z213" s="441"/>
      <c r="AA213" s="441"/>
      <c r="AB213" s="441"/>
    </row>
    <row r="214" spans="24:28" ht="12" customHeight="1" x14ac:dyDescent="0.2">
      <c r="X214" s="441" t="s">
        <v>157</v>
      </c>
      <c r="Y214" s="441"/>
      <c r="Z214" s="441"/>
      <c r="AA214" s="441"/>
      <c r="AB214" s="441"/>
    </row>
    <row r="215" spans="24:28" ht="12" customHeight="1" x14ac:dyDescent="0.2">
      <c r="X215" s="441" t="s">
        <v>158</v>
      </c>
      <c r="Y215" s="441"/>
      <c r="Z215" s="441"/>
      <c r="AA215" s="441"/>
      <c r="AB215" s="441"/>
    </row>
    <row r="216" spans="24:28" ht="12" customHeight="1" x14ac:dyDescent="0.2">
      <c r="X216" s="441" t="s">
        <v>159</v>
      </c>
      <c r="Y216" s="441"/>
      <c r="Z216" s="441"/>
      <c r="AA216" s="441"/>
      <c r="AB216" s="441"/>
    </row>
    <row r="217" spans="24:28" ht="12" customHeight="1" x14ac:dyDescent="0.2">
      <c r="X217" s="441" t="s">
        <v>160</v>
      </c>
      <c r="Y217" s="441"/>
      <c r="Z217" s="441"/>
      <c r="AA217" s="441"/>
      <c r="AB217" s="441"/>
    </row>
    <row r="218" spans="24:28" ht="12" customHeight="1" x14ac:dyDescent="0.2">
      <c r="X218" s="441" t="s">
        <v>161</v>
      </c>
      <c r="Y218" s="441"/>
      <c r="Z218" s="441"/>
      <c r="AA218" s="441"/>
      <c r="AB218" s="441"/>
    </row>
    <row r="219" spans="24:28" ht="12" customHeight="1" x14ac:dyDescent="0.2">
      <c r="X219" s="441" t="s">
        <v>162</v>
      </c>
      <c r="Y219" s="441"/>
      <c r="Z219" s="441"/>
      <c r="AA219" s="441"/>
      <c r="AB219" s="441"/>
    </row>
    <row r="220" spans="24:28" ht="12" customHeight="1" x14ac:dyDescent="0.2">
      <c r="X220" s="441" t="s">
        <v>163</v>
      </c>
      <c r="Y220" s="441"/>
      <c r="Z220" s="441"/>
      <c r="AA220" s="441"/>
      <c r="AB220" s="441"/>
    </row>
    <row r="221" spans="24:28" ht="12" customHeight="1" x14ac:dyDescent="0.2">
      <c r="X221" s="441" t="s">
        <v>164</v>
      </c>
      <c r="Y221" s="441"/>
      <c r="Z221" s="441"/>
      <c r="AA221" s="441"/>
      <c r="AB221" s="441"/>
    </row>
    <row r="222" spans="24:28" ht="12" customHeight="1" x14ac:dyDescent="0.2">
      <c r="X222" s="441" t="s">
        <v>165</v>
      </c>
      <c r="Y222" s="441"/>
      <c r="Z222" s="441"/>
      <c r="AA222" s="441"/>
      <c r="AB222" s="441"/>
    </row>
    <row r="223" spans="24:28" ht="12" customHeight="1" x14ac:dyDescent="0.2">
      <c r="X223" s="441" t="s">
        <v>166</v>
      </c>
      <c r="Y223" s="441"/>
      <c r="Z223" s="441"/>
      <c r="AA223" s="441"/>
      <c r="AB223" s="441"/>
    </row>
    <row r="224" spans="24:28" ht="12" customHeight="1" x14ac:dyDescent="0.2">
      <c r="X224" s="441" t="s">
        <v>167</v>
      </c>
      <c r="Y224" s="441"/>
      <c r="Z224" s="441"/>
      <c r="AA224" s="441"/>
      <c r="AB224" s="441"/>
    </row>
    <row r="225" spans="2:64" ht="12" customHeight="1" x14ac:dyDescent="0.2">
      <c r="X225" s="441" t="s">
        <v>168</v>
      </c>
      <c r="Y225" s="441"/>
      <c r="Z225" s="441"/>
      <c r="AA225" s="441"/>
      <c r="AB225" s="441"/>
    </row>
    <row r="226" spans="2:64" ht="12" customHeight="1" x14ac:dyDescent="0.2">
      <c r="V226" s="441"/>
      <c r="W226" s="441"/>
      <c r="X226" s="441"/>
      <c r="Y226" s="441"/>
      <c r="Z226" s="441"/>
    </row>
    <row r="227" spans="2:64" ht="12" customHeight="1" x14ac:dyDescent="0.2">
      <c r="V227" s="441"/>
      <c r="W227" s="441"/>
      <c r="X227" s="441"/>
      <c r="Y227" s="441"/>
      <c r="Z227" s="441"/>
    </row>
    <row r="228" spans="2:64" ht="12" customHeight="1" x14ac:dyDescent="0.2">
      <c r="V228" s="441"/>
      <c r="W228" s="441"/>
      <c r="X228" s="441"/>
      <c r="Y228" s="441"/>
      <c r="Z228" s="441"/>
    </row>
    <row r="229" spans="2:64" ht="12" customHeight="1" x14ac:dyDescent="0.2">
      <c r="V229" s="441"/>
      <c r="W229" s="441"/>
      <c r="X229" s="441"/>
      <c r="Y229" s="441"/>
      <c r="Z229" s="441"/>
      <c r="AD229" s="455">
        <v>29889</v>
      </c>
      <c r="AE229" s="456"/>
      <c r="AF229" s="3" t="s">
        <v>171</v>
      </c>
    </row>
    <row r="230" spans="2:64" ht="12" customHeight="1" x14ac:dyDescent="0.2">
      <c r="D230" s="253" t="s">
        <v>21</v>
      </c>
      <c r="E230" s="254"/>
      <c r="F230" s="254"/>
      <c r="G230" s="254"/>
      <c r="H230" s="253" t="s">
        <v>22</v>
      </c>
      <c r="I230" s="254"/>
      <c r="J230" s="254"/>
      <c r="K230" s="253" t="s">
        <v>23</v>
      </c>
      <c r="L230" s="254"/>
      <c r="M230" s="255"/>
      <c r="O230" s="256" t="s">
        <v>145</v>
      </c>
      <c r="P230" s="254"/>
      <c r="Q230" s="6"/>
      <c r="W230" s="267"/>
      <c r="X230" s="267"/>
      <c r="AD230" s="455">
        <v>31528</v>
      </c>
      <c r="AE230" s="456"/>
      <c r="AF230" s="3" t="s">
        <v>169</v>
      </c>
    </row>
    <row r="231" spans="2:64" ht="18" customHeight="1" x14ac:dyDescent="0.3">
      <c r="B231" s="35" t="s">
        <v>0</v>
      </c>
      <c r="D231" s="115">
        <v>29889</v>
      </c>
      <c r="E231" s="3" t="s">
        <v>71</v>
      </c>
      <c r="G231" s="115">
        <v>31528</v>
      </c>
      <c r="H231" s="3" t="s">
        <v>61</v>
      </c>
      <c r="J231" s="27"/>
      <c r="K231" s="115">
        <v>40613</v>
      </c>
      <c r="L231" s="5" t="s">
        <v>62</v>
      </c>
      <c r="M231" s="19"/>
      <c r="N231" s="19"/>
      <c r="Y231" s="259" t="s">
        <v>144</v>
      </c>
      <c r="Z231" s="19"/>
      <c r="AD231" s="455">
        <v>40613</v>
      </c>
      <c r="AE231" s="456"/>
      <c r="AF231" s="5" t="s">
        <v>170</v>
      </c>
    </row>
    <row r="232" spans="2:64" ht="12" customHeight="1" x14ac:dyDescent="0.3">
      <c r="B232" s="34"/>
      <c r="C232" s="34">
        <f>C235</f>
        <v>29889</v>
      </c>
      <c r="D232" s="3" t="s">
        <v>1</v>
      </c>
      <c r="F232" s="3" t="s">
        <v>2</v>
      </c>
      <c r="J232" s="4" t="s">
        <v>1</v>
      </c>
      <c r="L232" s="4" t="s">
        <v>2</v>
      </c>
      <c r="P232" s="3" t="s">
        <v>1</v>
      </c>
      <c r="R232" s="3" t="s">
        <v>2</v>
      </c>
      <c r="V232" s="3" t="s">
        <v>1</v>
      </c>
      <c r="X232" s="3" t="s">
        <v>2</v>
      </c>
      <c r="AC232" s="19"/>
      <c r="AD232" s="116" t="s">
        <v>63</v>
      </c>
      <c r="AE232" s="117"/>
      <c r="AF232" s="118"/>
      <c r="AG232" s="13"/>
      <c r="AH232" s="13"/>
      <c r="AI232" s="13"/>
      <c r="AJ232" s="13"/>
    </row>
    <row r="233" spans="2:64" s="13" customFormat="1" ht="12" customHeight="1" x14ac:dyDescent="0.3">
      <c r="B233" s="36" t="s">
        <v>8</v>
      </c>
      <c r="C233" s="37" t="s">
        <v>9</v>
      </c>
      <c r="D233" s="38" t="s">
        <v>10</v>
      </c>
      <c r="E233" s="38"/>
      <c r="F233" s="38"/>
      <c r="G233" s="38"/>
      <c r="H233" s="38"/>
      <c r="I233" s="40"/>
      <c r="J233" s="38" t="s">
        <v>11</v>
      </c>
      <c r="K233" s="38"/>
      <c r="L233" s="38"/>
      <c r="M233" s="38"/>
      <c r="N233" s="38"/>
      <c r="O233" s="40"/>
      <c r="P233" s="39" t="s">
        <v>16</v>
      </c>
      <c r="Q233" s="38"/>
      <c r="R233" s="38"/>
      <c r="S233" s="38"/>
      <c r="T233" s="38"/>
      <c r="U233" s="40"/>
      <c r="V233" s="38" t="s">
        <v>12</v>
      </c>
      <c r="W233" s="38"/>
      <c r="X233" s="38"/>
      <c r="Y233" s="38"/>
      <c r="Z233" s="38"/>
      <c r="AA233" s="38"/>
      <c r="AB233" s="453" t="s">
        <v>70</v>
      </c>
      <c r="AC233" s="19"/>
      <c r="AD233" s="445" t="s">
        <v>64</v>
      </c>
      <c r="AE233" s="445" t="s">
        <v>65</v>
      </c>
      <c r="AF233" s="445" t="s">
        <v>66</v>
      </c>
      <c r="AG233" s="445" t="s">
        <v>67</v>
      </c>
      <c r="AH233" s="445" t="s">
        <v>146</v>
      </c>
      <c r="AI233" s="445" t="s">
        <v>68</v>
      </c>
      <c r="AJ233" s="445" t="s">
        <v>69</v>
      </c>
      <c r="AL233" s="5"/>
      <c r="AM233" s="5"/>
      <c r="AN233" s="5"/>
      <c r="AO233" s="5"/>
      <c r="AP233" s="5"/>
      <c r="AQ233" s="5"/>
      <c r="AR233" s="5"/>
      <c r="AS233" s="5"/>
      <c r="AT233" s="5"/>
      <c r="AU233" s="5"/>
      <c r="AV233" s="5"/>
      <c r="AW233" s="5"/>
      <c r="AX233" s="5"/>
      <c r="AY233" s="5"/>
      <c r="AZ233" s="5"/>
      <c r="BA233" s="5"/>
      <c r="BB233" s="5"/>
      <c r="BC233" s="5"/>
      <c r="BD233" s="5"/>
      <c r="BE233" s="5"/>
      <c r="BF233" s="5"/>
      <c r="BG233" s="5"/>
      <c r="BH233" s="5"/>
      <c r="BI233" s="5"/>
      <c r="BJ233" s="5"/>
      <c r="BK233" s="5"/>
      <c r="BL233" s="5"/>
    </row>
    <row r="234" spans="2:64" ht="24.75" customHeight="1" x14ac:dyDescent="0.3">
      <c r="B234" s="9" t="s">
        <v>75</v>
      </c>
      <c r="C234" s="55" t="s">
        <v>76</v>
      </c>
      <c r="D234" s="60" t="s">
        <v>3</v>
      </c>
      <c r="E234" s="61" t="s">
        <v>24</v>
      </c>
      <c r="F234" s="62" t="s">
        <v>5</v>
      </c>
      <c r="G234" s="62" t="s">
        <v>6</v>
      </c>
      <c r="H234" s="62" t="s">
        <v>7</v>
      </c>
      <c r="I234" s="28" t="s">
        <v>60</v>
      </c>
      <c r="J234" s="60" t="s">
        <v>3</v>
      </c>
      <c r="K234" s="61" t="s">
        <v>24</v>
      </c>
      <c r="L234" s="62" t="s">
        <v>5</v>
      </c>
      <c r="M234" s="62" t="s">
        <v>6</v>
      </c>
      <c r="N234" s="62" t="s">
        <v>7</v>
      </c>
      <c r="O234" s="28" t="s">
        <v>60</v>
      </c>
      <c r="P234" s="60" t="s">
        <v>3</v>
      </c>
      <c r="Q234" s="61" t="s">
        <v>24</v>
      </c>
      <c r="R234" s="62" t="s">
        <v>5</v>
      </c>
      <c r="S234" s="62" t="s">
        <v>6</v>
      </c>
      <c r="T234" s="62" t="s">
        <v>7</v>
      </c>
      <c r="U234" s="28" t="s">
        <v>60</v>
      </c>
      <c r="V234" s="60" t="s">
        <v>3</v>
      </c>
      <c r="W234" s="61" t="s">
        <v>24</v>
      </c>
      <c r="X234" s="62" t="s">
        <v>5</v>
      </c>
      <c r="Y234" s="62" t="s">
        <v>6</v>
      </c>
      <c r="Z234" s="62" t="s">
        <v>7</v>
      </c>
      <c r="AA234" s="219" t="s">
        <v>60</v>
      </c>
      <c r="AB234" s="454"/>
      <c r="AC234" s="19"/>
      <c r="AD234" s="446"/>
      <c r="AE234" s="446"/>
      <c r="AF234" s="446"/>
      <c r="AG234" s="446"/>
      <c r="AH234" s="446"/>
      <c r="AI234" s="446"/>
      <c r="AJ234" s="446"/>
    </row>
    <row r="235" spans="2:64" ht="12" customHeight="1" x14ac:dyDescent="0.3">
      <c r="B235" s="330">
        <v>29889</v>
      </c>
      <c r="C235" s="331">
        <v>29889</v>
      </c>
      <c r="D235" s="89">
        <f t="shared" ref="D235:F254" si="0">D737/27*1000</f>
        <v>3.333333333333333</v>
      </c>
      <c r="E235" s="90">
        <f t="shared" si="0"/>
        <v>3.7037037037037037</v>
      </c>
      <c r="F235" s="90">
        <f t="shared" si="0"/>
        <v>2.592592592592593</v>
      </c>
      <c r="G235" s="90"/>
      <c r="H235" s="90"/>
      <c r="I235" s="210"/>
      <c r="J235" s="351">
        <f t="shared" ref="J235:L240" si="1">J737/27*1000</f>
        <v>0.7407407407407407</v>
      </c>
      <c r="K235" s="352">
        <f t="shared" si="1"/>
        <v>0.7407407407407407</v>
      </c>
      <c r="L235" s="352">
        <f t="shared" si="1"/>
        <v>0.37037037037037035</v>
      </c>
      <c r="M235" s="352"/>
      <c r="N235" s="352"/>
      <c r="O235" s="353"/>
      <c r="P235" s="274"/>
      <c r="Q235" s="275"/>
      <c r="R235" s="275"/>
      <c r="S235" s="276"/>
      <c r="T235" s="276"/>
      <c r="U235" s="277"/>
      <c r="V235" s="278">
        <f>ND代替値*2.71828^(-(0.69315/30.07)*(B235-調査開始日)/365.25)</f>
        <v>1.1000000000000001E-3</v>
      </c>
      <c r="W235" s="279">
        <f t="shared" ref="W235:X238" si="2">ND代替値*2.71828^(-(0.69315/30.07)*(B235-調査開始日)/365.25)</f>
        <v>1.1000000000000001E-3</v>
      </c>
      <c r="X235" s="280">
        <f t="shared" si="2"/>
        <v>1.1000000000000001E-3</v>
      </c>
      <c r="Y235" s="127"/>
      <c r="Z235" s="127"/>
      <c r="AA235" s="281"/>
      <c r="AB235" s="220">
        <v>165.4</v>
      </c>
      <c r="AC235" s="19"/>
      <c r="AD235" s="438">
        <f t="shared" ref="AD235:AD266" si="3">0.1*2.71828^(-(0.69315/30.07)*(C235-調査開始日)/365.25)</f>
        <v>0.1</v>
      </c>
      <c r="AE235" s="438">
        <f t="shared" ref="AE235:AE266" si="4">0.01*2.71828^(-(0.69315/2.062)*(C235-調査開始日)/365.25)</f>
        <v>0.01</v>
      </c>
      <c r="AF235" s="119">
        <f t="shared" ref="AF235:AF266" si="5">10*2.71828^(-(0.69315/0.1459)*(C235-調査開始日)/365.25)</f>
        <v>10</v>
      </c>
      <c r="AG235" s="438">
        <f t="shared" ref="AG235:AG266" si="6">0.1*2.71828^(-(0.69315/(1.277*10^9))*(C235-調査開始日)/365.25)</f>
        <v>0.1</v>
      </c>
      <c r="AH235" s="438">
        <f t="shared" ref="AH235:AH266" si="7">1*2.71828^(-(0.69315/12.33)*(C235-調査開始日)/365.25)</f>
        <v>1</v>
      </c>
      <c r="AI235" s="438">
        <f t="shared" ref="AI235:AI266" si="8">0.1*2.71828^(-(0.69315/28.799)*(C235-調査開始日)/365.25)</f>
        <v>0.1</v>
      </c>
      <c r="AJ235" s="438">
        <f t="shared" ref="AJ235:AJ266" si="9">0.1*2.71828^(-(0.69315/0.022177)*(C235-調査開始日)/365.25)</f>
        <v>0.1</v>
      </c>
    </row>
    <row r="236" spans="2:64" ht="12" customHeight="1" x14ac:dyDescent="0.3">
      <c r="B236" s="332">
        <v>29921</v>
      </c>
      <c r="C236" s="333">
        <v>29921</v>
      </c>
      <c r="D236" s="93">
        <f t="shared" si="0"/>
        <v>2.9629629629629628</v>
      </c>
      <c r="E236" s="94">
        <f t="shared" si="0"/>
        <v>3.7037037037037037</v>
      </c>
      <c r="F236" s="94">
        <f t="shared" si="0"/>
        <v>2.592592592592593</v>
      </c>
      <c r="G236" s="94"/>
      <c r="H236" s="94"/>
      <c r="I236" s="211"/>
      <c r="J236" s="354">
        <f t="shared" si="1"/>
        <v>0.7407407407407407</v>
      </c>
      <c r="K236" s="355">
        <f t="shared" si="1"/>
        <v>0.7407407407407407</v>
      </c>
      <c r="L236" s="355">
        <f t="shared" si="1"/>
        <v>0.37037037037037035</v>
      </c>
      <c r="M236" s="355"/>
      <c r="N236" s="355"/>
      <c r="O236" s="356"/>
      <c r="P236" s="282"/>
      <c r="Q236" s="121"/>
      <c r="R236" s="121"/>
      <c r="S236" s="99"/>
      <c r="T236" s="99"/>
      <c r="U236" s="100"/>
      <c r="V236" s="283">
        <f>ND代替値*2.71828^(-(0.69315/30.07)*(B236-調査開始日)/365.25)</f>
        <v>1.0977807435965359E-3</v>
      </c>
      <c r="W236" s="284">
        <f t="shared" si="2"/>
        <v>1.0977807435965359E-3</v>
      </c>
      <c r="X236" s="284">
        <f t="shared" si="2"/>
        <v>1.0977807435965359E-3</v>
      </c>
      <c r="Y236" s="99"/>
      <c r="Z236" s="99"/>
      <c r="AA236" s="100"/>
      <c r="AB236" s="221">
        <v>158.19999999999999</v>
      </c>
      <c r="AC236" s="19"/>
      <c r="AD236" s="438">
        <f t="shared" si="3"/>
        <v>9.9798249417866899E-2</v>
      </c>
      <c r="AE236" s="438">
        <f t="shared" si="4"/>
        <v>9.7097858726279476E-3</v>
      </c>
      <c r="AF236" s="119">
        <f t="shared" si="5"/>
        <v>6.595298141202969</v>
      </c>
      <c r="AG236" s="438">
        <f t="shared" si="6"/>
        <v>9.9999999995244518E-2</v>
      </c>
      <c r="AH236" s="438">
        <f t="shared" si="7"/>
        <v>0.9950869118239587</v>
      </c>
      <c r="AI236" s="438">
        <f t="shared" si="8"/>
        <v>9.9789354847546211E-2</v>
      </c>
      <c r="AJ236" s="438">
        <f t="shared" si="9"/>
        <v>6.467904092696708E-3</v>
      </c>
    </row>
    <row r="237" spans="2:64" ht="12" customHeight="1" x14ac:dyDescent="0.3">
      <c r="B237" s="332">
        <v>29948</v>
      </c>
      <c r="C237" s="333">
        <v>29944</v>
      </c>
      <c r="D237" s="93">
        <f t="shared" si="0"/>
        <v>3.7037037037037037</v>
      </c>
      <c r="E237" s="94">
        <f t="shared" si="0"/>
        <v>3.7037037037037037</v>
      </c>
      <c r="F237" s="94">
        <f t="shared" si="0"/>
        <v>2.592592592592593</v>
      </c>
      <c r="G237" s="94"/>
      <c r="H237" s="94">
        <f>H739/27*1000</f>
        <v>2.2222222222222223</v>
      </c>
      <c r="I237" s="211">
        <f>I739/27*1000</f>
        <v>1.8518518518518519</v>
      </c>
      <c r="J237" s="354">
        <f t="shared" si="1"/>
        <v>0.7407407407407407</v>
      </c>
      <c r="K237" s="355">
        <f t="shared" si="1"/>
        <v>0.7407407407407407</v>
      </c>
      <c r="L237" s="355">
        <f t="shared" si="1"/>
        <v>0.37037037037037035</v>
      </c>
      <c r="M237" s="355"/>
      <c r="N237" s="355">
        <f>N739/27*1000</f>
        <v>0.37037037037037035</v>
      </c>
      <c r="O237" s="356">
        <f>O739/27*1000</f>
        <v>0.37037037037037035</v>
      </c>
      <c r="P237" s="282"/>
      <c r="Q237" s="121"/>
      <c r="R237" s="121"/>
      <c r="S237" s="99"/>
      <c r="T237" s="121"/>
      <c r="U237" s="285"/>
      <c r="V237" s="283">
        <f>ND代替値*2.71828^(-(0.69315/30.07)*(B237-調査開始日)/365.25)</f>
        <v>1.0959117290084103E-3</v>
      </c>
      <c r="W237" s="284">
        <f t="shared" si="2"/>
        <v>1.0959117290084103E-3</v>
      </c>
      <c r="X237" s="284">
        <f t="shared" si="2"/>
        <v>1.0961884191384769E-3</v>
      </c>
      <c r="Y237" s="99"/>
      <c r="Z237" s="99">
        <f t="shared" ref="Z237:AA237" si="10">T739/27*1000</f>
        <v>7.407407407407407E-2</v>
      </c>
      <c r="AA237" s="100">
        <f t="shared" si="10"/>
        <v>7.407407407407407E-2</v>
      </c>
      <c r="AB237" s="221">
        <v>160.30000000000001</v>
      </c>
      <c r="AC237" s="19"/>
      <c r="AD237" s="438">
        <f t="shared" si="3"/>
        <v>9.9653492648952444E-2</v>
      </c>
      <c r="AE237" s="438">
        <f t="shared" si="4"/>
        <v>9.5064110835046973E-3</v>
      </c>
      <c r="AF237" s="119">
        <f t="shared" si="5"/>
        <v>4.8900036256806665</v>
      </c>
      <c r="AG237" s="438">
        <f t="shared" si="6"/>
        <v>9.9999999991826502E-2</v>
      </c>
      <c r="AH237" s="438">
        <f t="shared" si="7"/>
        <v>0.99157054630267072</v>
      </c>
      <c r="AI237" s="438">
        <f t="shared" si="8"/>
        <v>9.9638227769649756E-2</v>
      </c>
      <c r="AJ237" s="438">
        <f t="shared" si="9"/>
        <v>9.0364924168737353E-4</v>
      </c>
    </row>
    <row r="238" spans="2:64" ht="12" customHeight="1" x14ac:dyDescent="0.3">
      <c r="B238" s="332">
        <v>29980</v>
      </c>
      <c r="C238" s="333">
        <v>29978</v>
      </c>
      <c r="D238" s="93">
        <f t="shared" si="0"/>
        <v>2.8148148148148149</v>
      </c>
      <c r="E238" s="94">
        <f t="shared" si="0"/>
        <v>3.2592592592592591</v>
      </c>
      <c r="F238" s="94">
        <f t="shared" si="0"/>
        <v>2.592592592592593</v>
      </c>
      <c r="G238" s="94"/>
      <c r="H238" s="94"/>
      <c r="I238" s="211"/>
      <c r="J238" s="354">
        <f t="shared" si="1"/>
        <v>0.37037037037037035</v>
      </c>
      <c r="K238" s="355">
        <f t="shared" si="1"/>
        <v>0.37037037037037035</v>
      </c>
      <c r="L238" s="355">
        <f t="shared" si="1"/>
        <v>0.18518518518518517</v>
      </c>
      <c r="M238" s="355"/>
      <c r="N238" s="355"/>
      <c r="O238" s="356"/>
      <c r="P238" s="282"/>
      <c r="Q238" s="121"/>
      <c r="R238" s="121"/>
      <c r="S238" s="99"/>
      <c r="T238" s="99"/>
      <c r="U238" s="100"/>
      <c r="V238" s="208">
        <f>P740/27*1000</f>
        <v>7.407407407407407E-2</v>
      </c>
      <c r="W238" s="284">
        <f t="shared" si="2"/>
        <v>1.0937007207154706E-3</v>
      </c>
      <c r="X238" s="284">
        <f t="shared" si="2"/>
        <v>1.0938387779550853E-3</v>
      </c>
      <c r="Y238" s="99"/>
      <c r="Z238" s="99"/>
      <c r="AA238" s="100"/>
      <c r="AB238" s="221">
        <v>129.19999999999999</v>
      </c>
      <c r="AC238" s="19"/>
      <c r="AD238" s="438">
        <f t="shared" si="3"/>
        <v>9.9439888905007767E-2</v>
      </c>
      <c r="AE238" s="438">
        <f t="shared" si="4"/>
        <v>9.2135468043656032E-3</v>
      </c>
      <c r="AF238" s="119">
        <f t="shared" si="5"/>
        <v>3.1422864004414941</v>
      </c>
      <c r="AG238" s="438">
        <f t="shared" si="6"/>
        <v>9.999999998677378E-2</v>
      </c>
      <c r="AH238" s="438">
        <f t="shared" si="7"/>
        <v>0.98639518911909096</v>
      </c>
      <c r="AI238" s="438">
        <f t="shared" si="8"/>
        <v>9.941524166837179E-2</v>
      </c>
      <c r="AJ238" s="437">
        <f t="shared" si="9"/>
        <v>4.9253396329272424E-5</v>
      </c>
    </row>
    <row r="239" spans="2:64" ht="12" customHeight="1" x14ac:dyDescent="0.3">
      <c r="B239" s="330">
        <v>30008</v>
      </c>
      <c r="C239" s="331">
        <v>30006</v>
      </c>
      <c r="D239" s="89">
        <f t="shared" si="0"/>
        <v>3.7037037037037037</v>
      </c>
      <c r="E239" s="90">
        <f t="shared" si="0"/>
        <v>3.8518518518518516</v>
      </c>
      <c r="F239" s="90">
        <f t="shared" si="0"/>
        <v>2.9629629629629628</v>
      </c>
      <c r="G239" s="90"/>
      <c r="H239" s="90"/>
      <c r="I239" s="210"/>
      <c r="J239" s="351">
        <f t="shared" si="1"/>
        <v>0.37037037037037035</v>
      </c>
      <c r="K239" s="352">
        <f t="shared" si="1"/>
        <v>0.37037037037037035</v>
      </c>
      <c r="L239" s="352">
        <f t="shared" si="1"/>
        <v>0.18518518518518517</v>
      </c>
      <c r="M239" s="352"/>
      <c r="N239" s="352"/>
      <c r="O239" s="353"/>
      <c r="P239" s="286"/>
      <c r="Q239" s="120"/>
      <c r="R239" s="120"/>
      <c r="S239" s="127"/>
      <c r="T239" s="127"/>
      <c r="U239" s="281"/>
      <c r="V239" s="287">
        <f>ND代替値*2.71828^(-(0.69315/30.07)*(B239-調査開始日)/365.25)</f>
        <v>1.0917697479530238E-3</v>
      </c>
      <c r="W239" s="127">
        <f>Q741/27*1000</f>
        <v>7.407407407407407E-2</v>
      </c>
      <c r="X239" s="288">
        <f>ND代替値*2.71828^(-(0.69315/30.07)*(C239-調査開始日)/365.25)</f>
        <v>1.0919075614470102E-3</v>
      </c>
      <c r="Y239" s="127"/>
      <c r="Z239" s="127"/>
      <c r="AA239" s="281"/>
      <c r="AB239" s="221">
        <v>176.7</v>
      </c>
      <c r="AC239" s="19"/>
      <c r="AD239" s="438">
        <f t="shared" si="3"/>
        <v>9.9264323767910015E-2</v>
      </c>
      <c r="AE239" s="438">
        <f t="shared" si="4"/>
        <v>8.9791513596479567E-3</v>
      </c>
      <c r="AF239" s="119">
        <f t="shared" si="5"/>
        <v>2.1831113844817644</v>
      </c>
      <c r="AG239" s="438">
        <f t="shared" si="6"/>
        <v>9.9999999982612719E-2</v>
      </c>
      <c r="AH239" s="438">
        <f t="shared" si="7"/>
        <v>0.98215341887941998</v>
      </c>
      <c r="AI239" s="438">
        <f t="shared" si="8"/>
        <v>9.9231980811638365E-2</v>
      </c>
      <c r="AJ239" s="437">
        <f t="shared" si="9"/>
        <v>4.4859487559732244E-6</v>
      </c>
    </row>
    <row r="240" spans="2:64" ht="12" customHeight="1" x14ac:dyDescent="0.3">
      <c r="B240" s="334">
        <v>30041</v>
      </c>
      <c r="C240" s="335">
        <v>30039</v>
      </c>
      <c r="D240" s="97">
        <f t="shared" si="0"/>
        <v>4.8148148148148149</v>
      </c>
      <c r="E240" s="98">
        <f t="shared" si="0"/>
        <v>4.4444444444444446</v>
      </c>
      <c r="F240" s="98">
        <f t="shared" si="0"/>
        <v>3.333333333333333</v>
      </c>
      <c r="G240" s="98"/>
      <c r="H240" s="98">
        <f>H742/27*1000</f>
        <v>2.2222222222222223</v>
      </c>
      <c r="I240" s="212">
        <f>I742/27*1000</f>
        <v>2.2222222222222223</v>
      </c>
      <c r="J240" s="357">
        <f t="shared" si="1"/>
        <v>0.37037037037037035</v>
      </c>
      <c r="K240" s="358">
        <f t="shared" si="1"/>
        <v>0.37037037037037035</v>
      </c>
      <c r="L240" s="358">
        <f t="shared" si="1"/>
        <v>0.18518518518518517</v>
      </c>
      <c r="M240" s="358"/>
      <c r="N240" s="358">
        <f>N742/27*1000</f>
        <v>0.18518518518518517</v>
      </c>
      <c r="O240" s="359">
        <f>O742/27*1000</f>
        <v>0.18518518518518517</v>
      </c>
      <c r="P240" s="289"/>
      <c r="Q240" s="290"/>
      <c r="R240" s="290"/>
      <c r="S240" s="126"/>
      <c r="T240" s="290"/>
      <c r="U240" s="291"/>
      <c r="V240" s="292">
        <f>P742/27*1000</f>
        <v>7.407407407407407E-2</v>
      </c>
      <c r="W240" s="293">
        <f>ND代替値*2.71828^(-(0.69315/30.07)*(B240-調査開始日)/365.25)</f>
        <v>1.0894983349134448E-3</v>
      </c>
      <c r="X240" s="293">
        <f>ND代替値*2.71828^(-(0.69315/30.07)*(C240-調査開始日)/365.25)</f>
        <v>1.0896358616882141E-3</v>
      </c>
      <c r="Y240" s="126"/>
      <c r="Z240" s="126">
        <f t="shared" ref="Z240:AA240" si="11">T742/27*1000</f>
        <v>7.407407407407407E-2</v>
      </c>
      <c r="AA240" s="294">
        <f t="shared" si="11"/>
        <v>7.407407407407407E-2</v>
      </c>
      <c r="AB240" s="222">
        <v>176</v>
      </c>
      <c r="AC240" s="19"/>
      <c r="AD240" s="438">
        <f t="shared" si="3"/>
        <v>9.9057805608019467E-2</v>
      </c>
      <c r="AE240" s="438">
        <f t="shared" si="4"/>
        <v>8.7105433549603088E-3</v>
      </c>
      <c r="AF240" s="119">
        <f t="shared" si="5"/>
        <v>1.4212203031932205</v>
      </c>
      <c r="AG240" s="438">
        <f t="shared" si="6"/>
        <v>9.9999999977708615E-2</v>
      </c>
      <c r="AH240" s="438">
        <f t="shared" si="7"/>
        <v>0.97717760119716202</v>
      </c>
      <c r="AI240" s="438">
        <f t="shared" si="8"/>
        <v>9.9016428449065552E-2</v>
      </c>
      <c r="AJ240" s="437">
        <f t="shared" si="9"/>
        <v>2.6635094459562916E-7</v>
      </c>
    </row>
    <row r="241" spans="2:36" ht="12" customHeight="1" x14ac:dyDescent="0.3">
      <c r="B241" s="330">
        <v>30071</v>
      </c>
      <c r="C241" s="331">
        <v>30067</v>
      </c>
      <c r="D241" s="89">
        <f t="shared" si="0"/>
        <v>3.9629629629629632</v>
      </c>
      <c r="E241" s="90">
        <f t="shared" si="0"/>
        <v>4</v>
      </c>
      <c r="F241" s="90">
        <f t="shared" si="0"/>
        <v>4.0740740740740735</v>
      </c>
      <c r="G241" s="90"/>
      <c r="H241" s="90"/>
      <c r="I241" s="210"/>
      <c r="J241" s="360">
        <f>ND代替値</f>
        <v>1.6500000000000001E-2</v>
      </c>
      <c r="K241" s="352">
        <f t="shared" ref="K241:L244" si="12">K743/27*1000</f>
        <v>0.37037037037037035</v>
      </c>
      <c r="L241" s="352">
        <f t="shared" si="12"/>
        <v>0.37037037037037035</v>
      </c>
      <c r="M241" s="352"/>
      <c r="N241" s="352"/>
      <c r="O241" s="353"/>
      <c r="P241" s="286"/>
      <c r="Q241" s="120"/>
      <c r="R241" s="120"/>
      <c r="S241" s="127"/>
      <c r="T241" s="127"/>
      <c r="U241" s="281"/>
      <c r="V241" s="295">
        <f t="shared" ref="V241:X241" si="13">P743/27*1000</f>
        <v>7.407407407407407E-2</v>
      </c>
      <c r="W241" s="127">
        <f t="shared" si="13"/>
        <v>7.407407407407407E-2</v>
      </c>
      <c r="X241" s="127">
        <f t="shared" si="13"/>
        <v>7.407407407407407E-2</v>
      </c>
      <c r="Y241" s="127"/>
      <c r="Z241" s="127"/>
      <c r="AA241" s="281"/>
      <c r="AB241" s="223">
        <v>147.4</v>
      </c>
      <c r="AC241" s="19"/>
      <c r="AD241" s="438">
        <f t="shared" si="3"/>
        <v>9.8882915054402831E-2</v>
      </c>
      <c r="AE241" s="438">
        <f t="shared" si="4"/>
        <v>8.4889444716235614E-3</v>
      </c>
      <c r="AF241" s="119">
        <f t="shared" si="5"/>
        <v>0.98739638223995618</v>
      </c>
      <c r="AG241" s="438">
        <f t="shared" si="6"/>
        <v>9.9999999973547568E-2</v>
      </c>
      <c r="AH241" s="438">
        <f t="shared" si="7"/>
        <v>0.97297546911728738</v>
      </c>
      <c r="AI241" s="438">
        <f t="shared" si="8"/>
        <v>9.8833902759807662E-2</v>
      </c>
      <c r="AJ241" s="437">
        <f t="shared" si="9"/>
        <v>2.4258970499683863E-8</v>
      </c>
    </row>
    <row r="242" spans="2:36" ht="12" customHeight="1" x14ac:dyDescent="0.3">
      <c r="B242" s="332">
        <v>30102</v>
      </c>
      <c r="C242" s="333">
        <v>30097</v>
      </c>
      <c r="D242" s="93">
        <f t="shared" si="0"/>
        <v>3.7407407407407409</v>
      </c>
      <c r="E242" s="94">
        <f t="shared" si="0"/>
        <v>4.481481481481481</v>
      </c>
      <c r="F242" s="94">
        <f t="shared" si="0"/>
        <v>2.9629629629629628</v>
      </c>
      <c r="G242" s="94"/>
      <c r="H242" s="94"/>
      <c r="I242" s="211"/>
      <c r="J242" s="354">
        <f>J744/27*1000</f>
        <v>0.37037037037037035</v>
      </c>
      <c r="K242" s="355">
        <f t="shared" si="12"/>
        <v>0.37037037037037035</v>
      </c>
      <c r="L242" s="355">
        <f t="shared" si="12"/>
        <v>0.37037037037037035</v>
      </c>
      <c r="M242" s="355"/>
      <c r="N242" s="355"/>
      <c r="O242" s="356"/>
      <c r="P242" s="282"/>
      <c r="Q242" s="121"/>
      <c r="R242" s="121"/>
      <c r="S242" s="99"/>
      <c r="T242" s="99"/>
      <c r="U242" s="100"/>
      <c r="V242" s="208">
        <f t="shared" ref="V242:X242" si="14">P744/27*1000</f>
        <v>7.407407407407407E-2</v>
      </c>
      <c r="W242" s="99">
        <f t="shared" si="14"/>
        <v>7.407407407407407E-2</v>
      </c>
      <c r="X242" s="99">
        <f t="shared" si="14"/>
        <v>7.407407407407407E-2</v>
      </c>
      <c r="Y242" s="99"/>
      <c r="Z242" s="99"/>
      <c r="AA242" s="100"/>
      <c r="AB242" s="221">
        <v>99.4</v>
      </c>
      <c r="AC242" s="19"/>
      <c r="AD242" s="438">
        <f t="shared" si="3"/>
        <v>9.8695874951179069E-2</v>
      </c>
      <c r="AE242" s="438">
        <f t="shared" si="4"/>
        <v>8.2577692319108897E-3</v>
      </c>
      <c r="AF242" s="119">
        <f t="shared" si="5"/>
        <v>0.66838056372873256</v>
      </c>
      <c r="AG242" s="438">
        <f t="shared" si="6"/>
        <v>9.9999999969089287E-2</v>
      </c>
      <c r="AH242" s="438">
        <f t="shared" si="7"/>
        <v>0.96849323521662833</v>
      </c>
      <c r="AI242" s="438">
        <f t="shared" si="8"/>
        <v>9.8638712878797552E-2</v>
      </c>
      <c r="AJ242" s="437">
        <f t="shared" si="9"/>
        <v>1.8619294218712816E-9</v>
      </c>
    </row>
    <row r="243" spans="2:36" ht="12" customHeight="1" x14ac:dyDescent="0.3">
      <c r="B243" s="332">
        <v>30132</v>
      </c>
      <c r="C243" s="333">
        <v>30131</v>
      </c>
      <c r="D243" s="93">
        <f t="shared" si="0"/>
        <v>3.3703703703703702</v>
      </c>
      <c r="E243" s="94">
        <f t="shared" si="0"/>
        <v>3.5185185185185186</v>
      </c>
      <c r="F243" s="94">
        <f t="shared" si="0"/>
        <v>2.592592592592593</v>
      </c>
      <c r="G243" s="94"/>
      <c r="H243" s="94">
        <f>H745/27*1000</f>
        <v>2.2222222222222223</v>
      </c>
      <c r="I243" s="211">
        <f>I745/27*1000</f>
        <v>1.4814814814814814</v>
      </c>
      <c r="J243" s="354">
        <f>J745/27*1000</f>
        <v>0.37037037037037035</v>
      </c>
      <c r="K243" s="355">
        <f t="shared" si="12"/>
        <v>0.37037037037037035</v>
      </c>
      <c r="L243" s="355">
        <f t="shared" si="12"/>
        <v>0.37037037037037035</v>
      </c>
      <c r="M243" s="355"/>
      <c r="N243" s="355">
        <f>N745/27*1000</f>
        <v>0.37037037037037035</v>
      </c>
      <c r="O243" s="356">
        <f>O745/27*1000</f>
        <v>0.37037037037037035</v>
      </c>
      <c r="P243" s="282"/>
      <c r="Q243" s="121"/>
      <c r="R243" s="121"/>
      <c r="S243" s="99"/>
      <c r="T243" s="121"/>
      <c r="U243" s="285"/>
      <c r="V243" s="283">
        <f t="shared" ref="V243:V288" si="15">ND代替値*2.71828^(-(0.69315/30.07)*(B243-調査開始日)/365.25)</f>
        <v>1.0832591946483086E-3</v>
      </c>
      <c r="W243" s="99">
        <f>Q745/27*1000</f>
        <v>7.407407407407407E-2</v>
      </c>
      <c r="X243" s="284">
        <f t="shared" ref="X243:X252" si="16">ND代替値*2.71828^(-(0.69315/30.07)*(C243-調査開始日)/365.25)</f>
        <v>1.0833275620966453E-3</v>
      </c>
      <c r="Y243" s="99"/>
      <c r="Z243" s="284">
        <f>ND代替値*2.71828^(-(0.69315/30.07)*(C243-調査開始日)/365.25)</f>
        <v>1.0833275620966453E-3</v>
      </c>
      <c r="AA243" s="296">
        <f>ND代替値*2.71828^(-(0.69315/30.07)*(C243-調査開始日)/365.25)</f>
        <v>1.0833275620966453E-3</v>
      </c>
      <c r="AB243" s="221">
        <v>149</v>
      </c>
      <c r="AC243" s="19"/>
      <c r="AD243" s="438">
        <f t="shared" si="3"/>
        <v>9.8484323826967757E-2</v>
      </c>
      <c r="AE243" s="438">
        <f t="shared" si="4"/>
        <v>8.0033718981371675E-3</v>
      </c>
      <c r="AF243" s="119">
        <f t="shared" si="5"/>
        <v>0.42949725940783368</v>
      </c>
      <c r="AG243" s="438">
        <f t="shared" si="6"/>
        <v>9.9999999964036579E-2</v>
      </c>
      <c r="AH243" s="438">
        <f t="shared" si="7"/>
        <v>0.96343832667702267</v>
      </c>
      <c r="AI243" s="438">
        <f t="shared" si="8"/>
        <v>9.841796364918691E-2</v>
      </c>
      <c r="AJ243" s="437">
        <f t="shared" si="9"/>
        <v>1.0148445162341616E-10</v>
      </c>
    </row>
    <row r="244" spans="2:36" ht="12" customHeight="1" x14ac:dyDescent="0.3">
      <c r="B244" s="332">
        <v>30162</v>
      </c>
      <c r="C244" s="333">
        <v>30162</v>
      </c>
      <c r="D244" s="93">
        <f t="shared" si="0"/>
        <v>2.4814814814814818</v>
      </c>
      <c r="E244" s="94">
        <f t="shared" si="0"/>
        <v>2.6666666666666665</v>
      </c>
      <c r="F244" s="94">
        <f t="shared" si="0"/>
        <v>1.8518518518518519</v>
      </c>
      <c r="G244" s="94"/>
      <c r="H244" s="94"/>
      <c r="I244" s="211"/>
      <c r="J244" s="354">
        <f>J746/27*1000</f>
        <v>0.37037037037037035</v>
      </c>
      <c r="K244" s="355">
        <f t="shared" si="12"/>
        <v>0.37037037037037035</v>
      </c>
      <c r="L244" s="355">
        <f t="shared" si="12"/>
        <v>0.37037037037037035</v>
      </c>
      <c r="M244" s="355"/>
      <c r="N244" s="355"/>
      <c r="O244" s="356"/>
      <c r="P244" s="282"/>
      <c r="Q244" s="121"/>
      <c r="R244" s="121"/>
      <c r="S244" s="99"/>
      <c r="T244" s="99"/>
      <c r="U244" s="100"/>
      <c r="V244" s="283">
        <f t="shared" si="15"/>
        <v>1.0812101762564699E-3</v>
      </c>
      <c r="W244" s="284">
        <f t="shared" ref="W244:W288" si="17">ND代替値*2.71828^(-(0.69315/30.07)*(B244-調査開始日)/365.25)</f>
        <v>1.0812101762564699E-3</v>
      </c>
      <c r="X244" s="284">
        <f t="shared" si="16"/>
        <v>1.0812101762564699E-3</v>
      </c>
      <c r="Y244" s="99"/>
      <c r="Z244" s="99"/>
      <c r="AA244" s="100"/>
      <c r="AB244" s="221">
        <v>114.4</v>
      </c>
      <c r="AC244" s="19"/>
      <c r="AD244" s="438">
        <f t="shared" si="3"/>
        <v>9.8291834205133627E-2</v>
      </c>
      <c r="AE244" s="438">
        <f t="shared" si="4"/>
        <v>7.7782580837717375E-3</v>
      </c>
      <c r="AF244" s="119">
        <f t="shared" si="5"/>
        <v>0.28697479453169633</v>
      </c>
      <c r="AG244" s="438">
        <f t="shared" si="6"/>
        <v>9.9999999959429681E-2</v>
      </c>
      <c r="AH244" s="438">
        <f t="shared" si="7"/>
        <v>0.95885243715730306</v>
      </c>
      <c r="AI244" s="438">
        <f t="shared" si="8"/>
        <v>9.8217122885633168E-2</v>
      </c>
      <c r="AJ244" s="437">
        <f t="shared" si="9"/>
        <v>7.1503404301463222E-12</v>
      </c>
    </row>
    <row r="245" spans="2:36" ht="12" customHeight="1" x14ac:dyDescent="0.3">
      <c r="B245" s="332">
        <v>30194</v>
      </c>
      <c r="C245" s="333">
        <v>30188</v>
      </c>
      <c r="D245" s="93">
        <f t="shared" si="0"/>
        <v>1.4814814814814814</v>
      </c>
      <c r="E245" s="94">
        <f t="shared" si="0"/>
        <v>1.2962962962962965</v>
      </c>
      <c r="F245" s="94">
        <f t="shared" si="0"/>
        <v>1.1111111111111112</v>
      </c>
      <c r="G245" s="94"/>
      <c r="H245" s="94"/>
      <c r="I245" s="211"/>
      <c r="J245" s="354">
        <f>J747/27*1000</f>
        <v>0.37037037037037035</v>
      </c>
      <c r="K245" s="361">
        <f>ND代替値</f>
        <v>1.6500000000000001E-2</v>
      </c>
      <c r="L245" s="355">
        <f t="shared" ref="L245:L288" si="18">L747/27*1000</f>
        <v>0.37037037037037035</v>
      </c>
      <c r="M245" s="355"/>
      <c r="N245" s="355"/>
      <c r="O245" s="356"/>
      <c r="P245" s="282"/>
      <c r="Q245" s="121"/>
      <c r="R245" s="121"/>
      <c r="S245" s="99"/>
      <c r="T245" s="99"/>
      <c r="U245" s="99"/>
      <c r="V245" s="283">
        <f t="shared" si="15"/>
        <v>1.0790288284317903E-3</v>
      </c>
      <c r="W245" s="284">
        <f t="shared" si="17"/>
        <v>1.0790288284317903E-3</v>
      </c>
      <c r="X245" s="284">
        <f t="shared" si="16"/>
        <v>1.0794374956574853E-3</v>
      </c>
      <c r="Y245" s="99"/>
      <c r="Z245" s="99"/>
      <c r="AA245" s="100"/>
      <c r="AB245" s="221">
        <v>158.19999999999999</v>
      </c>
      <c r="AC245" s="19"/>
      <c r="AD245" s="438">
        <f t="shared" si="3"/>
        <v>9.8130681423407751E-2</v>
      </c>
      <c r="AE245" s="438">
        <f t="shared" si="4"/>
        <v>7.5943427119339393E-3</v>
      </c>
      <c r="AF245" s="119">
        <f t="shared" si="5"/>
        <v>0.20463114303092947</v>
      </c>
      <c r="AG245" s="438">
        <f t="shared" si="6"/>
        <v>9.9999999955565841E-2</v>
      </c>
      <c r="AH245" s="438">
        <f t="shared" si="7"/>
        <v>0.95502304286691875</v>
      </c>
      <c r="AI245" s="438">
        <f t="shared" si="8"/>
        <v>9.804899185530247E-2</v>
      </c>
      <c r="AJ245" s="437">
        <f t="shared" si="9"/>
        <v>7.7280891080482298E-13</v>
      </c>
    </row>
    <row r="246" spans="2:36" ht="12" customHeight="1" x14ac:dyDescent="0.3">
      <c r="B246" s="332">
        <v>30224</v>
      </c>
      <c r="C246" s="333">
        <v>30223</v>
      </c>
      <c r="D246" s="93">
        <f t="shared" si="0"/>
        <v>3.3703703703703702</v>
      </c>
      <c r="E246" s="94">
        <f t="shared" si="0"/>
        <v>4.0740740740740735</v>
      </c>
      <c r="F246" s="94">
        <f t="shared" si="0"/>
        <v>2.592592592592593</v>
      </c>
      <c r="G246" s="94"/>
      <c r="H246" s="94">
        <f>H748/27*1000</f>
        <v>1.4814814814814814</v>
      </c>
      <c r="I246" s="211">
        <f>I748/27*1000</f>
        <v>1.4814814814814814</v>
      </c>
      <c r="J246" s="362">
        <f>ND代替値</f>
        <v>1.6500000000000001E-2</v>
      </c>
      <c r="K246" s="361">
        <f>ND代替値</f>
        <v>1.6500000000000001E-2</v>
      </c>
      <c r="L246" s="355">
        <f t="shared" si="18"/>
        <v>0.37037037037037035</v>
      </c>
      <c r="M246" s="355"/>
      <c r="N246" s="355">
        <f>N748/27*1000</f>
        <v>0.37037037037037035</v>
      </c>
      <c r="O246" s="356">
        <f>O748/27*1000</f>
        <v>0.37037037037037035</v>
      </c>
      <c r="P246" s="282"/>
      <c r="Q246" s="121"/>
      <c r="R246" s="121"/>
      <c r="S246" s="99"/>
      <c r="T246" s="121"/>
      <c r="U246" s="285"/>
      <c r="V246" s="283">
        <f t="shared" si="15"/>
        <v>1.0769878119089636E-3</v>
      </c>
      <c r="W246" s="284">
        <f t="shared" si="17"/>
        <v>1.0769878119089636E-3</v>
      </c>
      <c r="X246" s="284">
        <f t="shared" si="16"/>
        <v>1.0770557835531958E-3</v>
      </c>
      <c r="Y246" s="99"/>
      <c r="Z246" s="284">
        <f>ND代替値*2.71828^(-(0.69315/30.07)*(C246-調査開始日)/365.25)</f>
        <v>1.0770557835531958E-3</v>
      </c>
      <c r="AA246" s="100">
        <f>U748/27*1000</f>
        <v>7.407407407407407E-2</v>
      </c>
      <c r="AB246" s="221">
        <v>152</v>
      </c>
      <c r="AC246" s="19"/>
      <c r="AD246" s="438">
        <f t="shared" si="3"/>
        <v>9.791416214119962E-2</v>
      </c>
      <c r="AE246" s="438">
        <f t="shared" si="4"/>
        <v>7.3536126427079353E-3</v>
      </c>
      <c r="AF246" s="119">
        <f t="shared" si="5"/>
        <v>0.1297954268063681</v>
      </c>
      <c r="AG246" s="438">
        <f t="shared" si="6"/>
        <v>9.9999999950364515E-2</v>
      </c>
      <c r="AH246" s="438">
        <f t="shared" si="7"/>
        <v>0.94989222857037081</v>
      </c>
      <c r="AI246" s="438">
        <f t="shared" si="8"/>
        <v>9.7823116028015911E-2</v>
      </c>
      <c r="AJ246" s="437">
        <f t="shared" si="9"/>
        <v>3.8667382753012244E-14</v>
      </c>
    </row>
    <row r="247" spans="2:36" ht="12" customHeight="1" x14ac:dyDescent="0.3">
      <c r="B247" s="332">
        <v>30256</v>
      </c>
      <c r="C247" s="333">
        <v>30253</v>
      </c>
      <c r="D247" s="93">
        <f t="shared" si="0"/>
        <v>4.5925925925925926</v>
      </c>
      <c r="E247" s="94">
        <f t="shared" si="0"/>
        <v>4.8888888888888884</v>
      </c>
      <c r="F247" s="94">
        <f t="shared" si="0"/>
        <v>5.5555555555555554</v>
      </c>
      <c r="G247" s="94"/>
      <c r="H247" s="94"/>
      <c r="I247" s="211"/>
      <c r="J247" s="362">
        <f>ND代替値</f>
        <v>1.6500000000000001E-2</v>
      </c>
      <c r="K247" s="361">
        <f>ND代替値</f>
        <v>1.6500000000000001E-2</v>
      </c>
      <c r="L247" s="355">
        <f t="shared" si="18"/>
        <v>0.37037037037037035</v>
      </c>
      <c r="M247" s="355"/>
      <c r="N247" s="355"/>
      <c r="O247" s="356"/>
      <c r="P247" s="282"/>
      <c r="Q247" s="121"/>
      <c r="R247" s="121"/>
      <c r="S247" s="99"/>
      <c r="T247" s="99"/>
      <c r="U247" s="100"/>
      <c r="V247" s="283">
        <f t="shared" si="15"/>
        <v>1.0748149827289346E-3</v>
      </c>
      <c r="W247" s="284">
        <f t="shared" si="17"/>
        <v>1.0748149827289346E-3</v>
      </c>
      <c r="X247" s="284">
        <f t="shared" si="16"/>
        <v>1.075018499106002E-3</v>
      </c>
      <c r="Y247" s="99"/>
      <c r="Z247" s="99"/>
      <c r="AA247" s="100"/>
      <c r="AB247" s="221">
        <v>125.2</v>
      </c>
      <c r="AC247" s="19"/>
      <c r="AD247" s="438">
        <f t="shared" si="3"/>
        <v>9.7728954464182005E-2</v>
      </c>
      <c r="AE247" s="438">
        <f t="shared" si="4"/>
        <v>7.1533553349690613E-3</v>
      </c>
      <c r="AF247" s="119">
        <f t="shared" si="5"/>
        <v>8.7860095599549423E-2</v>
      </c>
      <c r="AG247" s="438">
        <f t="shared" si="6"/>
        <v>9.9999999945906234E-2</v>
      </c>
      <c r="AH247" s="438">
        <f t="shared" si="7"/>
        <v>0.94551633289364501</v>
      </c>
      <c r="AI247" s="438">
        <f t="shared" si="8"/>
        <v>9.7629922378424328E-2</v>
      </c>
      <c r="AJ247" s="437">
        <f t="shared" si="9"/>
        <v>2.9678068001908722E-15</v>
      </c>
    </row>
    <row r="248" spans="2:36" ht="12" customHeight="1" x14ac:dyDescent="0.3">
      <c r="B248" s="332">
        <v>30285</v>
      </c>
      <c r="C248" s="333">
        <v>30280</v>
      </c>
      <c r="D248" s="93">
        <f t="shared" si="0"/>
        <v>3.3703703703703702</v>
      </c>
      <c r="E248" s="94">
        <f t="shared" si="0"/>
        <v>4.1111111111111116</v>
      </c>
      <c r="F248" s="94">
        <f t="shared" si="0"/>
        <v>2.9629629629629628</v>
      </c>
      <c r="G248" s="94"/>
      <c r="H248" s="94"/>
      <c r="I248" s="211"/>
      <c r="J248" s="362">
        <f>ND代替値</f>
        <v>1.6500000000000001E-2</v>
      </c>
      <c r="K248" s="355">
        <f>K750/27*1000</f>
        <v>0.37037037037037035</v>
      </c>
      <c r="L248" s="355">
        <f t="shared" si="18"/>
        <v>0.18518518518518517</v>
      </c>
      <c r="M248" s="355"/>
      <c r="N248" s="355"/>
      <c r="O248" s="356"/>
      <c r="P248" s="282"/>
      <c r="Q248" s="121"/>
      <c r="R248" s="121"/>
      <c r="S248" s="99"/>
      <c r="T248" s="99"/>
      <c r="U248" s="100"/>
      <c r="V248" s="283">
        <f t="shared" si="15"/>
        <v>1.0728496430260171E-3</v>
      </c>
      <c r="W248" s="284">
        <f t="shared" si="17"/>
        <v>1.0728496430260171E-3</v>
      </c>
      <c r="X248" s="284">
        <f t="shared" si="16"/>
        <v>1.0731882381280662E-3</v>
      </c>
      <c r="Y248" s="99"/>
      <c r="Z248" s="99"/>
      <c r="AA248" s="100"/>
      <c r="AB248" s="221">
        <v>112</v>
      </c>
      <c r="AC248" s="19"/>
      <c r="AD248" s="438">
        <f t="shared" si="3"/>
        <v>9.756256710255147E-2</v>
      </c>
      <c r="AE248" s="438">
        <f t="shared" si="4"/>
        <v>6.9777907724783783E-3</v>
      </c>
      <c r="AF248" s="119">
        <f t="shared" si="5"/>
        <v>6.1840177011127227E-2</v>
      </c>
      <c r="AG248" s="438">
        <f t="shared" si="6"/>
        <v>9.9999999941893791E-2</v>
      </c>
      <c r="AH248" s="438">
        <f t="shared" si="7"/>
        <v>0.94159526500654589</v>
      </c>
      <c r="AI248" s="438">
        <f t="shared" si="8"/>
        <v>9.7456374335077811E-2</v>
      </c>
      <c r="AJ248" s="437">
        <f t="shared" si="9"/>
        <v>2.9445395300469562E-16</v>
      </c>
    </row>
    <row r="249" spans="2:36" ht="12" customHeight="1" x14ac:dyDescent="0.3">
      <c r="B249" s="332">
        <v>30312</v>
      </c>
      <c r="C249" s="333">
        <v>30308</v>
      </c>
      <c r="D249" s="93">
        <f t="shared" si="0"/>
        <v>2.7407407407407405</v>
      </c>
      <c r="E249" s="94">
        <f t="shared" si="0"/>
        <v>3.2592592592592591</v>
      </c>
      <c r="F249" s="94">
        <f t="shared" si="0"/>
        <v>2.592592592592593</v>
      </c>
      <c r="G249" s="94"/>
      <c r="H249" s="94">
        <f>H751/27*1000</f>
        <v>2.592592592592593</v>
      </c>
      <c r="I249" s="211">
        <f>I751/27*1000</f>
        <v>2.592592592592593</v>
      </c>
      <c r="J249" s="354">
        <f>J751/27*1000</f>
        <v>0.37037037037037035</v>
      </c>
      <c r="K249" s="361">
        <f>ND代替値</f>
        <v>1.6500000000000001E-2</v>
      </c>
      <c r="L249" s="355">
        <f t="shared" si="18"/>
        <v>0.18518518518518517</v>
      </c>
      <c r="M249" s="355"/>
      <c r="N249" s="355">
        <f>N751/27*1000</f>
        <v>0.37037037037037035</v>
      </c>
      <c r="O249" s="356">
        <f>O751/27*1000</f>
        <v>0.37037037037037035</v>
      </c>
      <c r="P249" s="282"/>
      <c r="Q249" s="121"/>
      <c r="R249" s="121"/>
      <c r="S249" s="99"/>
      <c r="T249" s="121"/>
      <c r="U249" s="285"/>
      <c r="V249" s="283">
        <f t="shared" si="15"/>
        <v>1.0710230746102587E-3</v>
      </c>
      <c r="W249" s="284">
        <f t="shared" si="17"/>
        <v>1.0710230746102587E-3</v>
      </c>
      <c r="X249" s="284">
        <f t="shared" si="16"/>
        <v>1.0712934809814785E-3</v>
      </c>
      <c r="Y249" s="99"/>
      <c r="Z249" s="284">
        <f>ND代替値*2.71828^(-(0.69315/30.07)*(C249-調査開始日)/365.25)</f>
        <v>1.0712934809814785E-3</v>
      </c>
      <c r="AA249" s="296">
        <f>ND代替値*2.71828^(-(0.69315/30.07)*(C249-調査開始日)/365.25)</f>
        <v>1.0712934809814785E-3</v>
      </c>
      <c r="AB249" s="221">
        <v>142.9</v>
      </c>
      <c r="AC249" s="19"/>
      <c r="AD249" s="438">
        <f t="shared" si="3"/>
        <v>9.7390316452861669E-2</v>
      </c>
      <c r="AE249" s="438">
        <f t="shared" si="4"/>
        <v>6.8002736440597343E-3</v>
      </c>
      <c r="AF249" s="119">
        <f t="shared" si="5"/>
        <v>4.2963618603444644E-2</v>
      </c>
      <c r="AG249" s="438">
        <f t="shared" si="6"/>
        <v>9.9999999937732731E-2</v>
      </c>
      <c r="AH249" s="438">
        <f t="shared" si="7"/>
        <v>0.93754614674544934</v>
      </c>
      <c r="AI249" s="438">
        <f t="shared" si="8"/>
        <v>9.7276724430746683E-2</v>
      </c>
      <c r="AJ249" s="437">
        <f t="shared" si="9"/>
        <v>2.6818563644671049E-17</v>
      </c>
    </row>
    <row r="250" spans="2:36" ht="12" customHeight="1" x14ac:dyDescent="0.3">
      <c r="B250" s="332">
        <v>30347</v>
      </c>
      <c r="C250" s="333">
        <v>30345</v>
      </c>
      <c r="D250" s="93">
        <f t="shared" si="0"/>
        <v>3.2592592592592591</v>
      </c>
      <c r="E250" s="94">
        <f t="shared" si="0"/>
        <v>3.9259259259259256</v>
      </c>
      <c r="F250" s="94">
        <f t="shared" si="0"/>
        <v>2.2222222222222223</v>
      </c>
      <c r="G250" s="94"/>
      <c r="H250" s="94"/>
      <c r="I250" s="211"/>
      <c r="J250" s="362">
        <f>ND代替値</f>
        <v>1.6500000000000001E-2</v>
      </c>
      <c r="K250" s="355">
        <f>K752/27*1000</f>
        <v>0.18518518518518517</v>
      </c>
      <c r="L250" s="355">
        <f t="shared" si="18"/>
        <v>0.37037037037037035</v>
      </c>
      <c r="M250" s="355"/>
      <c r="N250" s="355"/>
      <c r="O250" s="356"/>
      <c r="P250" s="282"/>
      <c r="Q250" s="121"/>
      <c r="R250" s="121"/>
      <c r="S250" s="99"/>
      <c r="T250" s="99"/>
      <c r="U250" s="100"/>
      <c r="V250" s="283">
        <f t="shared" si="15"/>
        <v>1.0686599284058381E-3</v>
      </c>
      <c r="W250" s="284">
        <f t="shared" si="17"/>
        <v>1.0686599284058381E-3</v>
      </c>
      <c r="X250" s="284">
        <f t="shared" si="16"/>
        <v>1.0687948247600308E-3</v>
      </c>
      <c r="Y250" s="99"/>
      <c r="Z250" s="99"/>
      <c r="AA250" s="100"/>
      <c r="AB250" s="221">
        <v>102.5</v>
      </c>
      <c r="AC250" s="19"/>
      <c r="AD250" s="438">
        <f t="shared" si="3"/>
        <v>9.7163165887275527E-2</v>
      </c>
      <c r="AE250" s="438">
        <f t="shared" si="4"/>
        <v>6.572605259197617E-3</v>
      </c>
      <c r="AF250" s="119">
        <f t="shared" si="5"/>
        <v>2.655159807844823E-2</v>
      </c>
      <c r="AG250" s="438">
        <f t="shared" si="6"/>
        <v>9.9999999932234185E-2</v>
      </c>
      <c r="AH250" s="438">
        <f t="shared" si="7"/>
        <v>0.93222222090726081</v>
      </c>
      <c r="AI250" s="438">
        <f t="shared" si="8"/>
        <v>9.7039837754351793E-2</v>
      </c>
      <c r="AJ250" s="437">
        <f t="shared" si="9"/>
        <v>1.1307872254738012E-18</v>
      </c>
    </row>
    <row r="251" spans="2:36" ht="12" customHeight="1" x14ac:dyDescent="0.3">
      <c r="B251" s="332">
        <v>30376</v>
      </c>
      <c r="C251" s="333">
        <v>30371</v>
      </c>
      <c r="D251" s="93">
        <f t="shared" si="0"/>
        <v>3.1111111111111112</v>
      </c>
      <c r="E251" s="94">
        <f t="shared" si="0"/>
        <v>3.4444444444444446</v>
      </c>
      <c r="F251" s="94">
        <f t="shared" si="0"/>
        <v>2.592592592592593</v>
      </c>
      <c r="G251" s="94"/>
      <c r="H251" s="94"/>
      <c r="I251" s="211"/>
      <c r="J251" s="362">
        <f>ND代替値</f>
        <v>1.6500000000000001E-2</v>
      </c>
      <c r="K251" s="361">
        <f>ND代替値</f>
        <v>1.6500000000000001E-2</v>
      </c>
      <c r="L251" s="355">
        <f t="shared" si="18"/>
        <v>0.18518518518518517</v>
      </c>
      <c r="M251" s="355"/>
      <c r="N251" s="355"/>
      <c r="O251" s="356"/>
      <c r="P251" s="282"/>
      <c r="Q251" s="121"/>
      <c r="R251" s="121"/>
      <c r="S251" s="99"/>
      <c r="T251" s="99"/>
      <c r="U251" s="100"/>
      <c r="V251" s="283">
        <f t="shared" si="15"/>
        <v>1.0667058434517182E-3</v>
      </c>
      <c r="W251" s="284">
        <f t="shared" si="17"/>
        <v>1.0667058434517182E-3</v>
      </c>
      <c r="X251" s="284">
        <f t="shared" si="16"/>
        <v>1.06704249954912E-3</v>
      </c>
      <c r="Y251" s="99"/>
      <c r="Z251" s="99"/>
      <c r="AA251" s="100"/>
      <c r="AB251" s="221">
        <v>69.900000000000006</v>
      </c>
      <c r="AC251" s="19"/>
      <c r="AD251" s="438">
        <f t="shared" si="3"/>
        <v>9.7003863595374537E-2</v>
      </c>
      <c r="AE251" s="438">
        <f t="shared" si="4"/>
        <v>6.4171973096066402E-3</v>
      </c>
      <c r="AF251" s="119">
        <f t="shared" si="5"/>
        <v>1.893296542979345E-2</v>
      </c>
      <c r="AG251" s="438">
        <f t="shared" si="6"/>
        <v>9.9999999928370345E-2</v>
      </c>
      <c r="AH251" s="438">
        <f t="shared" si="7"/>
        <v>0.92849918041450774</v>
      </c>
      <c r="AI251" s="438">
        <f t="shared" si="8"/>
        <v>9.6873722036181553E-2</v>
      </c>
      <c r="AJ251" s="437">
        <f t="shared" si="9"/>
        <v>1.2221550185024314E-19</v>
      </c>
    </row>
    <row r="252" spans="2:36" ht="12" customHeight="1" x14ac:dyDescent="0.3">
      <c r="B252" s="334">
        <v>30406</v>
      </c>
      <c r="C252" s="335">
        <v>30398</v>
      </c>
      <c r="D252" s="97">
        <f t="shared" si="0"/>
        <v>3.7407407407407409</v>
      </c>
      <c r="E252" s="98">
        <f t="shared" si="0"/>
        <v>4.1851851851851851</v>
      </c>
      <c r="F252" s="98">
        <f t="shared" si="0"/>
        <v>2.9629629629629628</v>
      </c>
      <c r="G252" s="98"/>
      <c r="H252" s="98">
        <f>H754/27*1000</f>
        <v>1.8518518518518519</v>
      </c>
      <c r="I252" s="212">
        <f>I754/27*1000</f>
        <v>1.8518518518518519</v>
      </c>
      <c r="J252" s="357">
        <f>J754/27*1000</f>
        <v>0.37037037037037035</v>
      </c>
      <c r="K252" s="363">
        <f>ND代替値</f>
        <v>1.6500000000000001E-2</v>
      </c>
      <c r="L252" s="358">
        <f t="shared" si="18"/>
        <v>0.37037037037037035</v>
      </c>
      <c r="M252" s="358"/>
      <c r="N252" s="358">
        <f>N754/27*1000</f>
        <v>0.37037037037037035</v>
      </c>
      <c r="O252" s="359">
        <f>O754/27*1000</f>
        <v>0.37037037037037035</v>
      </c>
      <c r="P252" s="289"/>
      <c r="Q252" s="290"/>
      <c r="R252" s="290"/>
      <c r="S252" s="126"/>
      <c r="T252" s="290"/>
      <c r="U252" s="291"/>
      <c r="V252" s="297">
        <f t="shared" si="15"/>
        <v>1.0646881362374959E-3</v>
      </c>
      <c r="W252" s="293">
        <f t="shared" si="17"/>
        <v>1.0646881362374959E-3</v>
      </c>
      <c r="X252" s="293">
        <f t="shared" si="16"/>
        <v>1.0652258180219203E-3</v>
      </c>
      <c r="Y252" s="126"/>
      <c r="Z252" s="293">
        <f>ND代替値*2.71828^(-(0.69315/30.07)*(C252-調査開始日)/365.25)</f>
        <v>1.0652258180219203E-3</v>
      </c>
      <c r="AA252" s="298">
        <f>ND代替値*2.71828^(-(0.69315/30.07)*(C252-調査開始日)/365.25)</f>
        <v>1.0652258180219203E-3</v>
      </c>
      <c r="AB252" s="222">
        <v>87.7</v>
      </c>
      <c r="AC252" s="19"/>
      <c r="AD252" s="438">
        <f t="shared" si="3"/>
        <v>9.6838710729265476E-2</v>
      </c>
      <c r="AE252" s="438">
        <f t="shared" si="4"/>
        <v>6.2597002490915607E-3</v>
      </c>
      <c r="AF252" s="119">
        <f t="shared" si="5"/>
        <v>1.332593511917354E-2</v>
      </c>
      <c r="AG252" s="438">
        <f t="shared" si="6"/>
        <v>9.9999999924357916E-2</v>
      </c>
      <c r="AH252" s="438">
        <f t="shared" si="7"/>
        <v>0.92464868286849589</v>
      </c>
      <c r="AI252" s="438">
        <f t="shared" si="8"/>
        <v>9.6701518223031857E-2</v>
      </c>
      <c r="AJ252" s="437">
        <f t="shared" si="9"/>
        <v>1.2125734611815723E-20</v>
      </c>
    </row>
    <row r="253" spans="2:36" ht="12" customHeight="1" x14ac:dyDescent="0.3">
      <c r="B253" s="330">
        <v>30434</v>
      </c>
      <c r="C253" s="331">
        <v>30431</v>
      </c>
      <c r="D253" s="89">
        <f t="shared" si="0"/>
        <v>4.7777777777777777</v>
      </c>
      <c r="E253" s="90">
        <f t="shared" si="0"/>
        <v>5.4444444444444446</v>
      </c>
      <c r="F253" s="90">
        <f t="shared" si="0"/>
        <v>3.333333333333333</v>
      </c>
      <c r="G253" s="90"/>
      <c r="H253" s="90"/>
      <c r="I253" s="210"/>
      <c r="J253" s="351">
        <f>J755/27*1000</f>
        <v>0.18518518518518517</v>
      </c>
      <c r="K253" s="364">
        <f>ND代替値</f>
        <v>1.6500000000000001E-2</v>
      </c>
      <c r="L253" s="352">
        <f t="shared" si="18"/>
        <v>0.37037037037037035</v>
      </c>
      <c r="M253" s="352"/>
      <c r="N253" s="352"/>
      <c r="O253" s="353"/>
      <c r="P253" s="286"/>
      <c r="Q253" s="120"/>
      <c r="R253" s="120"/>
      <c r="S253" s="127"/>
      <c r="T253" s="127"/>
      <c r="U253" s="281"/>
      <c r="V253" s="287">
        <f t="shared" si="15"/>
        <v>1.0628083863638467E-3</v>
      </c>
      <c r="W253" s="288">
        <f t="shared" si="17"/>
        <v>1.0628083863638467E-3</v>
      </c>
      <c r="X253" s="127">
        <f t="shared" ref="X253:X254" si="19">R755/27*1000</f>
        <v>7.407407407407407E-2</v>
      </c>
      <c r="Y253" s="127"/>
      <c r="Z253" s="127"/>
      <c r="AA253" s="281"/>
      <c r="AB253" s="223">
        <v>94.9</v>
      </c>
      <c r="AC253" s="19"/>
      <c r="AD253" s="438">
        <f t="shared" si="3"/>
        <v>9.6637239026373098E-2</v>
      </c>
      <c r="AE253" s="438">
        <f t="shared" si="4"/>
        <v>6.0724436224344524E-3</v>
      </c>
      <c r="AF253" s="119">
        <f t="shared" si="5"/>
        <v>8.6752740538251841E-3</v>
      </c>
      <c r="AG253" s="438">
        <f t="shared" si="6"/>
        <v>9.9999999919453797E-2</v>
      </c>
      <c r="AH253" s="438">
        <f t="shared" si="7"/>
        <v>0.91996419755525138</v>
      </c>
      <c r="AI253" s="438">
        <f t="shared" si="8"/>
        <v>9.6491462547967588E-2</v>
      </c>
      <c r="AJ253" s="437">
        <f t="shared" si="9"/>
        <v>7.1995937614591644E-22</v>
      </c>
    </row>
    <row r="254" spans="2:36" ht="12" customHeight="1" x14ac:dyDescent="0.3">
      <c r="B254" s="332">
        <v>30466</v>
      </c>
      <c r="C254" s="333">
        <v>30466</v>
      </c>
      <c r="D254" s="93">
        <f t="shared" si="0"/>
        <v>3.5925925925925926</v>
      </c>
      <c r="E254" s="94">
        <f t="shared" si="0"/>
        <v>4.0740740740740735</v>
      </c>
      <c r="F254" s="94">
        <f t="shared" si="0"/>
        <v>2.9629629629629628</v>
      </c>
      <c r="G254" s="94"/>
      <c r="H254" s="94"/>
      <c r="I254" s="211"/>
      <c r="J254" s="354">
        <f>J756/27*1000</f>
        <v>0.37037037037037035</v>
      </c>
      <c r="K254" s="355">
        <f t="shared" ref="K254:K262" si="20">K756/27*1000</f>
        <v>0.37037037037037035</v>
      </c>
      <c r="L254" s="355">
        <f t="shared" si="18"/>
        <v>0.37037037037037035</v>
      </c>
      <c r="M254" s="355"/>
      <c r="N254" s="355"/>
      <c r="O254" s="356"/>
      <c r="P254" s="282"/>
      <c r="Q254" s="121"/>
      <c r="R254" s="121"/>
      <c r="S254" s="99"/>
      <c r="T254" s="99"/>
      <c r="U254" s="100"/>
      <c r="V254" s="283">
        <f t="shared" si="15"/>
        <v>1.0606641642573983E-3</v>
      </c>
      <c r="W254" s="284">
        <f t="shared" si="17"/>
        <v>1.0606641642573983E-3</v>
      </c>
      <c r="X254" s="99">
        <f t="shared" si="19"/>
        <v>7.407407407407407E-2</v>
      </c>
      <c r="Y254" s="99"/>
      <c r="Z254" s="99"/>
      <c r="AA254" s="100"/>
      <c r="AB254" s="221">
        <v>113.8</v>
      </c>
      <c r="AC254" s="19"/>
      <c r="AD254" s="438">
        <f t="shared" si="3"/>
        <v>9.6424014932490754E-2</v>
      </c>
      <c r="AE254" s="438">
        <f t="shared" si="4"/>
        <v>5.8799556311692567E-3</v>
      </c>
      <c r="AF254" s="224">
        <f t="shared" si="5"/>
        <v>5.5026369974791982E-3</v>
      </c>
      <c r="AG254" s="438">
        <f t="shared" si="6"/>
        <v>9.9999999914252458E-2</v>
      </c>
      <c r="AH254" s="438">
        <f t="shared" si="7"/>
        <v>0.91502173517972696</v>
      </c>
      <c r="AI254" s="438">
        <f t="shared" si="8"/>
        <v>9.6269174806740465E-2</v>
      </c>
      <c r="AJ254" s="437">
        <f t="shared" si="9"/>
        <v>3.6023063884009925E-23</v>
      </c>
    </row>
    <row r="255" spans="2:36" ht="12" customHeight="1" x14ac:dyDescent="0.3">
      <c r="B255" s="332">
        <v>30497</v>
      </c>
      <c r="C255" s="333">
        <v>30495</v>
      </c>
      <c r="D255" s="93">
        <f t="shared" ref="D255:F274" si="21">D757/27*1000</f>
        <v>1.7037037037037035</v>
      </c>
      <c r="E255" s="94">
        <f t="shared" si="21"/>
        <v>1.7777777777777779</v>
      </c>
      <c r="F255" s="94">
        <f t="shared" si="21"/>
        <v>1.1111111111111112</v>
      </c>
      <c r="G255" s="94"/>
      <c r="H255" s="94">
        <f>H757/27*1000</f>
        <v>1.4814814814814814</v>
      </c>
      <c r="I255" s="211">
        <f>I757/27*1000</f>
        <v>1.4814814814814814</v>
      </c>
      <c r="J255" s="362">
        <f>ND代替値</f>
        <v>1.6500000000000001E-2</v>
      </c>
      <c r="K255" s="355">
        <f t="shared" si="20"/>
        <v>0.37037037037037035</v>
      </c>
      <c r="L255" s="355">
        <f t="shared" si="18"/>
        <v>0.37037037037037035</v>
      </c>
      <c r="M255" s="355"/>
      <c r="N255" s="355">
        <f>N757/27*1000</f>
        <v>0.37037037037037035</v>
      </c>
      <c r="O255" s="356">
        <f>O757/27*1000</f>
        <v>0.37037037037037035</v>
      </c>
      <c r="P255" s="282"/>
      <c r="Q255" s="121"/>
      <c r="R255" s="121"/>
      <c r="S255" s="99"/>
      <c r="T255" s="121"/>
      <c r="U255" s="285"/>
      <c r="V255" s="283">
        <f t="shared" si="15"/>
        <v>1.0585910744910548E-3</v>
      </c>
      <c r="W255" s="284">
        <f t="shared" si="17"/>
        <v>1.0585910744910548E-3</v>
      </c>
      <c r="X255" s="284">
        <f t="shared" ref="X255:X288" si="22">ND代替値*2.71828^(-(0.69315/30.07)*(C255-調査開始日)/365.25)</f>
        <v>1.0587246998593636E-3</v>
      </c>
      <c r="Y255" s="99"/>
      <c r="Z255" s="99">
        <f t="shared" ref="Z255:AA255" si="23">T757/27*1000</f>
        <v>7.407407407407407E-2</v>
      </c>
      <c r="AA255" s="100">
        <f t="shared" si="23"/>
        <v>7.407407407407407E-2</v>
      </c>
      <c r="AB255" s="221">
        <v>115.1</v>
      </c>
      <c r="AC255" s="19"/>
      <c r="AD255" s="438">
        <f t="shared" si="3"/>
        <v>9.6247699987214871E-2</v>
      </c>
      <c r="AE255" s="438">
        <f t="shared" si="4"/>
        <v>5.7250963065280961E-3</v>
      </c>
      <c r="AF255" s="224">
        <f t="shared" si="5"/>
        <v>3.7735670271316735E-3</v>
      </c>
      <c r="AG255" s="438">
        <f t="shared" si="6"/>
        <v>9.9999999909942794E-2</v>
      </c>
      <c r="AH255" s="438">
        <f t="shared" si="7"/>
        <v>0.91094667360884785</v>
      </c>
      <c r="AI255" s="438">
        <f t="shared" si="8"/>
        <v>9.6085381517127033E-2</v>
      </c>
      <c r="AJ255" s="437">
        <f t="shared" si="9"/>
        <v>3.0118624564161713E-24</v>
      </c>
    </row>
    <row r="256" spans="2:36" ht="12" customHeight="1" x14ac:dyDescent="0.3">
      <c r="B256" s="332">
        <v>30526</v>
      </c>
      <c r="C256" s="333">
        <v>30523</v>
      </c>
      <c r="D256" s="93">
        <f t="shared" si="21"/>
        <v>1.4444444444444444</v>
      </c>
      <c r="E256" s="94">
        <f t="shared" si="21"/>
        <v>1.5925925925925926</v>
      </c>
      <c r="F256" s="94">
        <f t="shared" si="21"/>
        <v>1.1111111111111112</v>
      </c>
      <c r="G256" s="94"/>
      <c r="H256" s="94"/>
      <c r="I256" s="211"/>
      <c r="J256" s="354">
        <f>J758/27*1000</f>
        <v>0.37037037037037035</v>
      </c>
      <c r="K256" s="355">
        <f t="shared" si="20"/>
        <v>0.37037037037037035</v>
      </c>
      <c r="L256" s="355">
        <f t="shared" si="18"/>
        <v>0.37037037037037035</v>
      </c>
      <c r="M256" s="355"/>
      <c r="N256" s="355"/>
      <c r="O256" s="356"/>
      <c r="P256" s="282"/>
      <c r="Q256" s="121"/>
      <c r="R256" s="121"/>
      <c r="S256" s="99"/>
      <c r="T256" s="99"/>
      <c r="U256" s="100"/>
      <c r="V256" s="283">
        <f t="shared" si="15"/>
        <v>1.0566554008157873E-3</v>
      </c>
      <c r="W256" s="284">
        <f t="shared" si="17"/>
        <v>1.0566554008157873E-3</v>
      </c>
      <c r="X256" s="284">
        <f t="shared" si="22"/>
        <v>1.0568554786733147E-3</v>
      </c>
      <c r="Y256" s="99"/>
      <c r="Z256" s="99"/>
      <c r="AA256" s="100"/>
      <c r="AB256" s="221">
        <v>104.6</v>
      </c>
      <c r="AC256" s="19"/>
      <c r="AD256" s="438">
        <f t="shared" si="3"/>
        <v>9.6077770788483161E-2</v>
      </c>
      <c r="AE256" s="438">
        <f t="shared" si="4"/>
        <v>5.5794481079229552E-3</v>
      </c>
      <c r="AF256" s="224">
        <f t="shared" si="5"/>
        <v>2.6216951885349167E-3</v>
      </c>
      <c r="AG256" s="438">
        <f t="shared" si="6"/>
        <v>9.9999999905781747E-2</v>
      </c>
      <c r="AH256" s="438">
        <f t="shared" si="7"/>
        <v>0.90702935270880147</v>
      </c>
      <c r="AI256" s="438">
        <f t="shared" si="8"/>
        <v>9.5908258884411152E-2</v>
      </c>
      <c r="AJ256" s="437">
        <f t="shared" si="9"/>
        <v>2.7431733944188354E-25</v>
      </c>
    </row>
    <row r="257" spans="2:36" ht="12" customHeight="1" x14ac:dyDescent="0.3">
      <c r="B257" s="332">
        <v>30558</v>
      </c>
      <c r="C257" s="333">
        <v>30557</v>
      </c>
      <c r="D257" s="93">
        <f t="shared" si="21"/>
        <v>1.6666666666666665</v>
      </c>
      <c r="E257" s="94">
        <f t="shared" si="21"/>
        <v>1.7407407407407409</v>
      </c>
      <c r="F257" s="94">
        <f t="shared" si="21"/>
        <v>1.1111111111111112</v>
      </c>
      <c r="G257" s="94"/>
      <c r="H257" s="94"/>
      <c r="I257" s="211"/>
      <c r="J257" s="354">
        <f>J759/27*1000</f>
        <v>0.37037037037037035</v>
      </c>
      <c r="K257" s="355">
        <f t="shared" si="20"/>
        <v>0.37037037037037035</v>
      </c>
      <c r="L257" s="355">
        <f t="shared" si="18"/>
        <v>0.37037037037037035</v>
      </c>
      <c r="M257" s="355"/>
      <c r="N257" s="355"/>
      <c r="O257" s="356"/>
      <c r="P257" s="282"/>
      <c r="Q257" s="121"/>
      <c r="R257" s="121"/>
      <c r="S257" s="99"/>
      <c r="T257" s="99"/>
      <c r="U257" s="100"/>
      <c r="V257" s="283">
        <f t="shared" si="15"/>
        <v>1.0545235923935007E-3</v>
      </c>
      <c r="W257" s="284">
        <f t="shared" si="17"/>
        <v>1.0545235923935007E-3</v>
      </c>
      <c r="X257" s="284">
        <f t="shared" si="22"/>
        <v>1.0545901462594442E-3</v>
      </c>
      <c r="Y257" s="99"/>
      <c r="Z257" s="99"/>
      <c r="AA257" s="100"/>
      <c r="AB257" s="221">
        <v>107.1</v>
      </c>
      <c r="AC257" s="19"/>
      <c r="AD257" s="438">
        <f t="shared" si="3"/>
        <v>9.5871831478131289E-2</v>
      </c>
      <c r="AE257" s="438">
        <f t="shared" si="4"/>
        <v>5.4075618898993998E-3</v>
      </c>
      <c r="AF257" s="224">
        <f t="shared" si="5"/>
        <v>1.6846852819847259E-3</v>
      </c>
      <c r="AG257" s="438">
        <f t="shared" si="6"/>
        <v>9.9999999900729039E-2</v>
      </c>
      <c r="AH257" s="438">
        <f t="shared" si="7"/>
        <v>0.90229524589838572</v>
      </c>
      <c r="AI257" s="438">
        <f t="shared" si="8"/>
        <v>9.5693620294306628E-2</v>
      </c>
      <c r="AJ257" s="437">
        <f t="shared" si="9"/>
        <v>1.4951664889679484E-26</v>
      </c>
    </row>
    <row r="258" spans="2:36" ht="12" customHeight="1" x14ac:dyDescent="0.3">
      <c r="B258" s="332">
        <v>30588</v>
      </c>
      <c r="C258" s="333">
        <v>30586</v>
      </c>
      <c r="D258" s="93">
        <f t="shared" si="21"/>
        <v>2.6296296296296293</v>
      </c>
      <c r="E258" s="94">
        <f t="shared" si="21"/>
        <v>2.4444444444444442</v>
      </c>
      <c r="F258" s="94">
        <f t="shared" si="21"/>
        <v>1.8518518518518519</v>
      </c>
      <c r="G258" s="94"/>
      <c r="H258" s="94">
        <f>H760/27*1000</f>
        <v>1.1111111111111112</v>
      </c>
      <c r="I258" s="211">
        <f>I760/27*1000</f>
        <v>1.1111111111111112</v>
      </c>
      <c r="J258" s="354">
        <f>J760/27*1000</f>
        <v>0.18518518518518517</v>
      </c>
      <c r="K258" s="355">
        <f t="shared" si="20"/>
        <v>0.18518518518518517</v>
      </c>
      <c r="L258" s="355">
        <f t="shared" si="18"/>
        <v>0.37037037037037035</v>
      </c>
      <c r="M258" s="355"/>
      <c r="N258" s="355">
        <f>N760/27*1000</f>
        <v>0.37037037037037035</v>
      </c>
      <c r="O258" s="356">
        <f>O760/27*1000</f>
        <v>0.37037037037037035</v>
      </c>
      <c r="P258" s="282"/>
      <c r="Q258" s="121"/>
      <c r="R258" s="121"/>
      <c r="S258" s="99"/>
      <c r="T258" s="121"/>
      <c r="U258" s="285"/>
      <c r="V258" s="283">
        <f t="shared" si="15"/>
        <v>1.0525289282853011E-3</v>
      </c>
      <c r="W258" s="284">
        <f t="shared" si="17"/>
        <v>1.0525289282853011E-3</v>
      </c>
      <c r="X258" s="284">
        <f t="shared" si="22"/>
        <v>1.0526617884322328E-3</v>
      </c>
      <c r="Y258" s="99"/>
      <c r="Z258" s="284">
        <f>ND代替値*2.71828^(-(0.69315/30.07)*(C258-調査開始日)/365.25)</f>
        <v>1.0526617884322328E-3</v>
      </c>
      <c r="AA258" s="296">
        <f>ND代替値*2.71828^(-(0.69315/30.07)*(C258-調査開始日)/365.25)</f>
        <v>1.0526617884322328E-3</v>
      </c>
      <c r="AB258" s="221">
        <v>67.099999999999994</v>
      </c>
      <c r="AC258" s="19"/>
      <c r="AD258" s="438">
        <f t="shared" si="3"/>
        <v>9.5696526221112077E-2</v>
      </c>
      <c r="AE258" s="438">
        <f t="shared" si="4"/>
        <v>5.2651439135143344E-3</v>
      </c>
      <c r="AF258" s="224">
        <f t="shared" si="5"/>
        <v>1.1553138675336745E-3</v>
      </c>
      <c r="AG258" s="438">
        <f t="shared" si="6"/>
        <v>9.9999999896419375E-2</v>
      </c>
      <c r="AH258" s="438">
        <f t="shared" si="7"/>
        <v>0.89827686191822254</v>
      </c>
      <c r="AI258" s="438">
        <f t="shared" si="8"/>
        <v>9.5510925830536511E-2</v>
      </c>
      <c r="AJ258" s="437">
        <f t="shared" si="9"/>
        <v>1.2500979452258998E-27</v>
      </c>
    </row>
    <row r="259" spans="2:36" ht="12" customHeight="1" x14ac:dyDescent="0.3">
      <c r="B259" s="332">
        <v>30620</v>
      </c>
      <c r="C259" s="333">
        <v>30621</v>
      </c>
      <c r="D259" s="93">
        <f t="shared" si="21"/>
        <v>4</v>
      </c>
      <c r="E259" s="94">
        <f t="shared" si="21"/>
        <v>3.5925925925925926</v>
      </c>
      <c r="F259" s="94">
        <f t="shared" si="21"/>
        <v>2.9629629629629628</v>
      </c>
      <c r="G259" s="94">
        <f t="shared" ref="G259:G288" si="24">G761/27*1000</f>
        <v>2.592592592592593</v>
      </c>
      <c r="H259" s="94"/>
      <c r="I259" s="211"/>
      <c r="J259" s="362">
        <f>ND代替値</f>
        <v>1.6500000000000001E-2</v>
      </c>
      <c r="K259" s="355">
        <f t="shared" si="20"/>
        <v>0.18518518518518517</v>
      </c>
      <c r="L259" s="355">
        <f t="shared" si="18"/>
        <v>0.37037037037037035</v>
      </c>
      <c r="M259" s="355">
        <f t="shared" ref="M259:M288" si="25">M761/27*1000</f>
        <v>0.37037037037037035</v>
      </c>
      <c r="N259" s="355"/>
      <c r="O259" s="356"/>
      <c r="P259" s="282"/>
      <c r="Q259" s="121"/>
      <c r="R259" s="121"/>
      <c r="S259" s="121"/>
      <c r="T259" s="99"/>
      <c r="U259" s="100"/>
      <c r="V259" s="283">
        <f t="shared" si="15"/>
        <v>1.0504054450453661E-3</v>
      </c>
      <c r="W259" s="284">
        <f t="shared" si="17"/>
        <v>1.0504054450453661E-3</v>
      </c>
      <c r="X259" s="284">
        <f t="shared" si="22"/>
        <v>1.0503391552706854E-3</v>
      </c>
      <c r="Y259" s="284">
        <f t="shared" ref="Y259:Y288" si="26">ND代替値*2.71828^(-(0.69315/30.07)*(C259-調査開始日)/365.25)</f>
        <v>1.0503391552706854E-3</v>
      </c>
      <c r="Z259" s="99"/>
      <c r="AA259" s="100"/>
      <c r="AB259" s="221">
        <v>58.2</v>
      </c>
      <c r="AC259" s="19"/>
      <c r="AD259" s="438">
        <f t="shared" si="3"/>
        <v>9.5485377751880485E-2</v>
      </c>
      <c r="AE259" s="438">
        <f t="shared" si="4"/>
        <v>5.0982461967713924E-3</v>
      </c>
      <c r="AF259" s="224">
        <f t="shared" si="5"/>
        <v>7.3280368916858285E-4</v>
      </c>
      <c r="AG259" s="438">
        <f t="shared" si="6"/>
        <v>9.999999989121805E-2</v>
      </c>
      <c r="AH259" s="438">
        <f t="shared" si="7"/>
        <v>0.89345091368607055</v>
      </c>
      <c r="AI259" s="438">
        <f t="shared" si="8"/>
        <v>9.5290896955393001E-2</v>
      </c>
      <c r="AJ259" s="437">
        <f t="shared" si="9"/>
        <v>6.2548470975138233E-29</v>
      </c>
    </row>
    <row r="260" spans="2:36" ht="12" customHeight="1" x14ac:dyDescent="0.3">
      <c r="B260" s="332">
        <v>30650</v>
      </c>
      <c r="C260" s="333">
        <v>30650</v>
      </c>
      <c r="D260" s="93">
        <f t="shared" si="21"/>
        <v>2.7777777777777777</v>
      </c>
      <c r="E260" s="94">
        <f t="shared" si="21"/>
        <v>2.6666666666666665</v>
      </c>
      <c r="F260" s="94">
        <f t="shared" si="21"/>
        <v>2.592592592592593</v>
      </c>
      <c r="G260" s="94">
        <f t="shared" si="24"/>
        <v>2.9629629629629628</v>
      </c>
      <c r="H260" s="94"/>
      <c r="I260" s="211"/>
      <c r="J260" s="362">
        <f>ND代替値</f>
        <v>1.6500000000000001E-2</v>
      </c>
      <c r="K260" s="355">
        <f t="shared" si="20"/>
        <v>0.18518518518518517</v>
      </c>
      <c r="L260" s="355">
        <f t="shared" si="18"/>
        <v>0.37037037037037035</v>
      </c>
      <c r="M260" s="355">
        <f t="shared" si="25"/>
        <v>0.37037037037037035</v>
      </c>
      <c r="N260" s="355"/>
      <c r="O260" s="356"/>
      <c r="P260" s="282"/>
      <c r="Q260" s="121"/>
      <c r="R260" s="121"/>
      <c r="S260" s="121"/>
      <c r="T260" s="99"/>
      <c r="U260" s="100"/>
      <c r="V260" s="283">
        <f t="shared" si="15"/>
        <v>1.0484185705407058E-3</v>
      </c>
      <c r="W260" s="284">
        <f t="shared" si="17"/>
        <v>1.0484185705407058E-3</v>
      </c>
      <c r="X260" s="284">
        <f t="shared" si="22"/>
        <v>1.0484185705407058E-3</v>
      </c>
      <c r="Y260" s="284">
        <f t="shared" si="26"/>
        <v>1.0484185705407058E-3</v>
      </c>
      <c r="Z260" s="99"/>
      <c r="AA260" s="100"/>
      <c r="AB260" s="221">
        <v>33.5</v>
      </c>
      <c r="AC260" s="19"/>
      <c r="AD260" s="438">
        <f t="shared" si="3"/>
        <v>9.5310779140064167E-2</v>
      </c>
      <c r="AE260" s="438">
        <f t="shared" si="4"/>
        <v>4.9639746116762204E-3</v>
      </c>
      <c r="AF260" s="224">
        <f t="shared" si="5"/>
        <v>5.0253793591578297E-4</v>
      </c>
      <c r="AG260" s="438">
        <f t="shared" si="6"/>
        <v>9.9999999886908386E-2</v>
      </c>
      <c r="AH260" s="438">
        <f t="shared" si="7"/>
        <v>0.8894719180580446</v>
      </c>
      <c r="AI260" s="438">
        <f t="shared" si="8"/>
        <v>9.5108971355045799E-2</v>
      </c>
      <c r="AJ260" s="437">
        <f t="shared" si="9"/>
        <v>5.2296326609764496E-30</v>
      </c>
    </row>
    <row r="261" spans="2:36" ht="12" customHeight="1" x14ac:dyDescent="0.3">
      <c r="B261" s="332">
        <v>30677</v>
      </c>
      <c r="C261" s="333">
        <v>30671</v>
      </c>
      <c r="D261" s="93">
        <f t="shared" si="21"/>
        <v>2.8888888888888888</v>
      </c>
      <c r="E261" s="94">
        <f t="shared" si="21"/>
        <v>4.481481481481481</v>
      </c>
      <c r="F261" s="94">
        <f t="shared" si="21"/>
        <v>2.9629629629629628</v>
      </c>
      <c r="G261" s="94">
        <f t="shared" si="24"/>
        <v>3.333333333333333</v>
      </c>
      <c r="H261" s="94">
        <f>H763/27*1000</f>
        <v>2.2222222222222223</v>
      </c>
      <c r="I261" s="211">
        <f>I763/27*1000</f>
        <v>2.2222222222222223</v>
      </c>
      <c r="J261" s="354">
        <f>J763/27*1000</f>
        <v>0.18518518518518517</v>
      </c>
      <c r="K261" s="355">
        <f t="shared" si="20"/>
        <v>0.18518518518518517</v>
      </c>
      <c r="L261" s="355">
        <f t="shared" si="18"/>
        <v>0.37037037037037035</v>
      </c>
      <c r="M261" s="355">
        <f t="shared" si="25"/>
        <v>0.37037037037037035</v>
      </c>
      <c r="N261" s="355">
        <f>N763/27*1000</f>
        <v>0.37037037037037035</v>
      </c>
      <c r="O261" s="356">
        <f>O763/27*1000</f>
        <v>0.37037037037037035</v>
      </c>
      <c r="P261" s="282"/>
      <c r="Q261" s="121"/>
      <c r="R261" s="121"/>
      <c r="S261" s="121"/>
      <c r="T261" s="121"/>
      <c r="U261" s="285"/>
      <c r="V261" s="283">
        <f t="shared" si="15"/>
        <v>1.0466335969799721E-3</v>
      </c>
      <c r="W261" s="284">
        <f t="shared" si="17"/>
        <v>1.0466335969799721E-3</v>
      </c>
      <c r="X261" s="284">
        <f t="shared" si="22"/>
        <v>1.0470299949603844E-3</v>
      </c>
      <c r="Y261" s="284">
        <f t="shared" si="26"/>
        <v>1.0470299949603844E-3</v>
      </c>
      <c r="Z261" s="99">
        <f>T763/27*1000</f>
        <v>7.407407407407407E-2</v>
      </c>
      <c r="AA261" s="296">
        <f>ND代替値*2.71828^(-(0.69315/30.07)*(C261-調査開始日)/365.25)</f>
        <v>1.0470299949603844E-3</v>
      </c>
      <c r="AB261" s="221">
        <v>47.4</v>
      </c>
      <c r="AC261" s="19"/>
      <c r="AD261" s="438">
        <f t="shared" si="3"/>
        <v>9.5184544996398571E-2</v>
      </c>
      <c r="AE261" s="438">
        <f t="shared" si="4"/>
        <v>4.8689564064484407E-3</v>
      </c>
      <c r="AF261" s="224">
        <f t="shared" si="5"/>
        <v>3.8242074927675475E-4</v>
      </c>
      <c r="AG261" s="438">
        <f t="shared" si="6"/>
        <v>9.9999999883787591E-2</v>
      </c>
      <c r="AH261" s="438">
        <f t="shared" si="7"/>
        <v>0.88660164308274747</v>
      </c>
      <c r="AI261" s="438">
        <f t="shared" si="8"/>
        <v>9.4977448985388138E-2</v>
      </c>
      <c r="AJ261" s="437">
        <f t="shared" si="9"/>
        <v>8.6703130440091504E-31</v>
      </c>
    </row>
    <row r="262" spans="2:36" ht="12" customHeight="1" x14ac:dyDescent="0.3">
      <c r="B262" s="332">
        <v>30712</v>
      </c>
      <c r="C262" s="333">
        <v>30711</v>
      </c>
      <c r="D262" s="93">
        <f t="shared" si="21"/>
        <v>2.3333333333333335</v>
      </c>
      <c r="E262" s="94">
        <f t="shared" si="21"/>
        <v>2.1851851851851851</v>
      </c>
      <c r="F262" s="94">
        <f t="shared" si="21"/>
        <v>1.8518518518518519</v>
      </c>
      <c r="G262" s="94">
        <f t="shared" si="24"/>
        <v>2.2222222222222223</v>
      </c>
      <c r="H262" s="94"/>
      <c r="I262" s="211"/>
      <c r="J262" s="354">
        <f>J764/27*1000</f>
        <v>0.18518518518518517</v>
      </c>
      <c r="K262" s="355">
        <f t="shared" si="20"/>
        <v>0.37037037037037035</v>
      </c>
      <c r="L262" s="355">
        <f t="shared" si="18"/>
        <v>0.37037037037037035</v>
      </c>
      <c r="M262" s="355">
        <f t="shared" si="25"/>
        <v>0.37037037037037035</v>
      </c>
      <c r="N262" s="355"/>
      <c r="O262" s="356"/>
      <c r="P262" s="282"/>
      <c r="Q262" s="121"/>
      <c r="R262" s="121"/>
      <c r="S262" s="121"/>
      <c r="T262" s="99"/>
      <c r="U262" s="100"/>
      <c r="V262" s="283">
        <f t="shared" si="15"/>
        <v>1.0443242646502066E-3</v>
      </c>
      <c r="W262" s="284">
        <f t="shared" si="17"/>
        <v>1.0443242646502066E-3</v>
      </c>
      <c r="X262" s="284">
        <f t="shared" si="22"/>
        <v>1.0443901748087012E-3</v>
      </c>
      <c r="Y262" s="284">
        <f t="shared" si="26"/>
        <v>1.0443901748087012E-3</v>
      </c>
      <c r="Z262" s="99"/>
      <c r="AA262" s="100"/>
      <c r="AB262" s="221">
        <v>77.3</v>
      </c>
      <c r="AC262" s="19"/>
      <c r="AD262" s="438">
        <f t="shared" si="3"/>
        <v>9.4944561346245571E-2</v>
      </c>
      <c r="AE262" s="438">
        <f t="shared" si="4"/>
        <v>4.6929718799974315E-3</v>
      </c>
      <c r="AF262" s="224">
        <f t="shared" si="5"/>
        <v>2.272921772973898E-4</v>
      </c>
      <c r="AG262" s="438">
        <f t="shared" si="6"/>
        <v>9.9999999877843207E-2</v>
      </c>
      <c r="AH262" s="438">
        <f t="shared" si="7"/>
        <v>0.88116005107082918</v>
      </c>
      <c r="AI262" s="438">
        <f t="shared" si="8"/>
        <v>9.47274331279645E-2</v>
      </c>
      <c r="AJ262" s="437">
        <f t="shared" si="9"/>
        <v>2.8280640584198339E-32</v>
      </c>
    </row>
    <row r="263" spans="2:36" ht="12" customHeight="1" x14ac:dyDescent="0.3">
      <c r="B263" s="332">
        <v>30741</v>
      </c>
      <c r="C263" s="333">
        <v>30740</v>
      </c>
      <c r="D263" s="93">
        <f t="shared" si="21"/>
        <v>2.1851851851851851</v>
      </c>
      <c r="E263" s="94">
        <f t="shared" si="21"/>
        <v>2.3703703703703702</v>
      </c>
      <c r="F263" s="94">
        <f t="shared" si="21"/>
        <v>2.2222222222222223</v>
      </c>
      <c r="G263" s="94">
        <f t="shared" si="24"/>
        <v>2.592592592592593</v>
      </c>
      <c r="H263" s="94"/>
      <c r="I263" s="211"/>
      <c r="J263" s="354">
        <f>J765/27*1000</f>
        <v>0.18518518518518517</v>
      </c>
      <c r="K263" s="361">
        <f>ND代替値</f>
        <v>1.6500000000000001E-2</v>
      </c>
      <c r="L263" s="355">
        <f t="shared" si="18"/>
        <v>0.37037037037037035</v>
      </c>
      <c r="M263" s="355">
        <f t="shared" si="25"/>
        <v>0.37037037037037035</v>
      </c>
      <c r="N263" s="355"/>
      <c r="O263" s="356"/>
      <c r="P263" s="282"/>
      <c r="Q263" s="121"/>
      <c r="R263" s="121"/>
      <c r="S263" s="121"/>
      <c r="T263" s="99"/>
      <c r="U263" s="100"/>
      <c r="V263" s="283">
        <f t="shared" si="15"/>
        <v>1.0424146783744122E-3</v>
      </c>
      <c r="W263" s="284">
        <f t="shared" si="17"/>
        <v>1.0424146783744122E-3</v>
      </c>
      <c r="X263" s="284">
        <f t="shared" si="22"/>
        <v>1.042480468013698E-3</v>
      </c>
      <c r="Y263" s="284">
        <f t="shared" si="26"/>
        <v>1.042480468013698E-3</v>
      </c>
      <c r="Z263" s="99"/>
      <c r="AA263" s="100"/>
      <c r="AB263" s="221">
        <v>99</v>
      </c>
      <c r="AC263" s="19"/>
      <c r="AD263" s="438">
        <f t="shared" si="3"/>
        <v>9.4770951637608916E-2</v>
      </c>
      <c r="AE263" s="438">
        <f t="shared" si="4"/>
        <v>4.5693739310530713E-3</v>
      </c>
      <c r="AF263" s="224">
        <f t="shared" si="5"/>
        <v>1.5587113345243687E-4</v>
      </c>
      <c r="AG263" s="438">
        <f t="shared" si="6"/>
        <v>9.9999999873533543E-2</v>
      </c>
      <c r="AH263" s="438">
        <f t="shared" si="7"/>
        <v>0.87723579296431864</v>
      </c>
      <c r="AI263" s="438">
        <f t="shared" si="8"/>
        <v>9.4546583270404411E-2</v>
      </c>
      <c r="AJ263" s="437">
        <f t="shared" si="9"/>
        <v>2.3645240142040061E-33</v>
      </c>
    </row>
    <row r="264" spans="2:36" ht="12" customHeight="1" x14ac:dyDescent="0.3">
      <c r="B264" s="334">
        <v>30771</v>
      </c>
      <c r="C264" s="335">
        <v>30768</v>
      </c>
      <c r="D264" s="97">
        <f t="shared" si="21"/>
        <v>2.2962962962962963</v>
      </c>
      <c r="E264" s="98">
        <f t="shared" si="21"/>
        <v>3</v>
      </c>
      <c r="F264" s="98">
        <f t="shared" si="21"/>
        <v>2.592592592592593</v>
      </c>
      <c r="G264" s="98">
        <f t="shared" si="24"/>
        <v>2.592592592592593</v>
      </c>
      <c r="H264" s="98">
        <f>H766/27*1000</f>
        <v>1.8518518518518519</v>
      </c>
      <c r="I264" s="212">
        <f>I766/27*1000</f>
        <v>1.4814814814814814</v>
      </c>
      <c r="J264" s="357">
        <f>J766/27*1000</f>
        <v>0.18518518518518517</v>
      </c>
      <c r="K264" s="358">
        <f>K766/27*1000</f>
        <v>0.18518518518518517</v>
      </c>
      <c r="L264" s="358">
        <f t="shared" si="18"/>
        <v>0.37037037037037035</v>
      </c>
      <c r="M264" s="358">
        <f t="shared" si="25"/>
        <v>0</v>
      </c>
      <c r="N264" s="358">
        <f>N766/27*1000</f>
        <v>0.37037037037037035</v>
      </c>
      <c r="O264" s="359">
        <f>O766/27*1000</f>
        <v>0.37037037037037035</v>
      </c>
      <c r="P264" s="289"/>
      <c r="Q264" s="290"/>
      <c r="R264" s="290"/>
      <c r="S264" s="290"/>
      <c r="T264" s="290"/>
      <c r="U264" s="291"/>
      <c r="V264" s="297">
        <f t="shared" si="15"/>
        <v>1.0404429186529492E-3</v>
      </c>
      <c r="W264" s="293">
        <f t="shared" si="17"/>
        <v>1.0404429186529492E-3</v>
      </c>
      <c r="X264" s="293">
        <f t="shared" si="22"/>
        <v>1.0406399266745642E-3</v>
      </c>
      <c r="Y264" s="293">
        <f t="shared" si="26"/>
        <v>1.0406399266745642E-3</v>
      </c>
      <c r="Z264" s="293">
        <f>ND代替値*2.71828^(-(0.69315/30.07)*(C264-調査開始日)/365.25)</f>
        <v>1.0406399266745642E-3</v>
      </c>
      <c r="AA264" s="298">
        <f>ND代替値*2.71828^(-(0.69315/30.07)*(C264-調査開始日)/365.25)</f>
        <v>1.0406399266745642E-3</v>
      </c>
      <c r="AB264" s="222">
        <v>105.6</v>
      </c>
      <c r="AC264" s="19"/>
      <c r="AD264" s="438">
        <f t="shared" si="3"/>
        <v>9.4603629697687652E-2</v>
      </c>
      <c r="AE264" s="438">
        <f t="shared" si="4"/>
        <v>4.4531276626623888E-3</v>
      </c>
      <c r="AF264" s="224">
        <f t="shared" si="5"/>
        <v>1.0829186222626987E-4</v>
      </c>
      <c r="AG264" s="438">
        <f t="shared" si="6"/>
        <v>9.9999999869372469E-2</v>
      </c>
      <c r="AH264" s="438">
        <f t="shared" si="7"/>
        <v>0.87346343811018201</v>
      </c>
      <c r="AI264" s="438">
        <f t="shared" si="8"/>
        <v>9.4372297239806113E-2</v>
      </c>
      <c r="AJ264" s="437">
        <f t="shared" si="9"/>
        <v>2.1535841892152596E-34</v>
      </c>
    </row>
    <row r="265" spans="2:36" ht="12" customHeight="1" x14ac:dyDescent="0.3">
      <c r="B265" s="330">
        <v>30799</v>
      </c>
      <c r="C265" s="331">
        <v>30795</v>
      </c>
      <c r="D265" s="89">
        <f t="shared" si="21"/>
        <v>2.074074074074074</v>
      </c>
      <c r="E265" s="90">
        <f t="shared" si="21"/>
        <v>2.3333333333333335</v>
      </c>
      <c r="F265" s="90">
        <f t="shared" si="21"/>
        <v>2.592592592592593</v>
      </c>
      <c r="G265" s="90">
        <f t="shared" si="24"/>
        <v>2.592592592592593</v>
      </c>
      <c r="H265" s="90"/>
      <c r="I265" s="210"/>
      <c r="J265" s="351">
        <f>J767/27*1000</f>
        <v>0.18518518518518517</v>
      </c>
      <c r="K265" s="364">
        <f>ND代替値</f>
        <v>1.6500000000000001E-2</v>
      </c>
      <c r="L265" s="352">
        <f t="shared" si="18"/>
        <v>0.37037037037037035</v>
      </c>
      <c r="M265" s="352">
        <f t="shared" si="25"/>
        <v>0.37037037037037035</v>
      </c>
      <c r="N265" s="352"/>
      <c r="O265" s="353"/>
      <c r="P265" s="286"/>
      <c r="Q265" s="120"/>
      <c r="R265" s="120"/>
      <c r="S265" s="120"/>
      <c r="T265" s="127"/>
      <c r="U265" s="281"/>
      <c r="V265" s="287">
        <f t="shared" si="15"/>
        <v>1.0386059746894439E-3</v>
      </c>
      <c r="W265" s="288">
        <f t="shared" si="17"/>
        <v>1.0386059746894439E-3</v>
      </c>
      <c r="X265" s="288">
        <f t="shared" si="22"/>
        <v>1.0388681965587956E-3</v>
      </c>
      <c r="Y265" s="288">
        <f t="shared" si="26"/>
        <v>1.0388681965587956E-3</v>
      </c>
      <c r="Z265" s="127"/>
      <c r="AA265" s="281"/>
      <c r="AB265" s="223">
        <v>84.2</v>
      </c>
      <c r="AC265" s="19"/>
      <c r="AD265" s="438">
        <f t="shared" si="3"/>
        <v>9.4442563323526879E-2</v>
      </c>
      <c r="AE265" s="438">
        <f t="shared" si="4"/>
        <v>4.3438346982840352E-3</v>
      </c>
      <c r="AF265" s="224">
        <f t="shared" si="5"/>
        <v>7.622104077213701E-5</v>
      </c>
      <c r="AG265" s="438">
        <f t="shared" si="6"/>
        <v>9.999999986536004E-2</v>
      </c>
      <c r="AH265" s="438">
        <f t="shared" si="7"/>
        <v>0.86984117446588594</v>
      </c>
      <c r="AI265" s="438">
        <f t="shared" si="8"/>
        <v>9.4204539987387148E-2</v>
      </c>
      <c r="AJ265" s="437">
        <f t="shared" si="9"/>
        <v>2.1367003323870284E-35</v>
      </c>
    </row>
    <row r="266" spans="2:36" ht="12" customHeight="1" x14ac:dyDescent="0.3">
      <c r="B266" s="332">
        <v>30834</v>
      </c>
      <c r="C266" s="333">
        <v>30830</v>
      </c>
      <c r="D266" s="93">
        <f t="shared" si="21"/>
        <v>1.8518518518518519</v>
      </c>
      <c r="E266" s="94">
        <f t="shared" si="21"/>
        <v>1.8888888888888888</v>
      </c>
      <c r="F266" s="94">
        <f t="shared" si="21"/>
        <v>2.2222222222222223</v>
      </c>
      <c r="G266" s="94">
        <f t="shared" si="24"/>
        <v>2.2222222222222223</v>
      </c>
      <c r="H266" s="94"/>
      <c r="I266" s="211"/>
      <c r="J266" s="354">
        <f>J768/27*1000</f>
        <v>0.18518518518518517</v>
      </c>
      <c r="K266" s="355">
        <f t="shared" ref="K266:K271" si="27">K768/27*1000</f>
        <v>0.18518518518518517</v>
      </c>
      <c r="L266" s="355">
        <f t="shared" si="18"/>
        <v>0.37037037037037035</v>
      </c>
      <c r="M266" s="355">
        <f t="shared" si="25"/>
        <v>0.37037037037037035</v>
      </c>
      <c r="N266" s="355"/>
      <c r="O266" s="356"/>
      <c r="P266" s="282"/>
      <c r="Q266" s="121"/>
      <c r="R266" s="121"/>
      <c r="S266" s="121"/>
      <c r="T266" s="99"/>
      <c r="U266" s="100"/>
      <c r="V266" s="283">
        <f t="shared" si="15"/>
        <v>1.0363143548120018E-3</v>
      </c>
      <c r="W266" s="284">
        <f t="shared" si="17"/>
        <v>1.0363143548120018E-3</v>
      </c>
      <c r="X266" s="284">
        <f t="shared" si="22"/>
        <v>1.0365759981050091E-3</v>
      </c>
      <c r="Y266" s="284">
        <f t="shared" si="26"/>
        <v>1.0365759981050091E-3</v>
      </c>
      <c r="Z266" s="99"/>
      <c r="AA266" s="100"/>
      <c r="AB266" s="221">
        <v>93.6</v>
      </c>
      <c r="AC266" s="19"/>
      <c r="AD266" s="438">
        <f t="shared" si="3"/>
        <v>9.4234181645909923E-2</v>
      </c>
      <c r="AE266" s="438">
        <f t="shared" si="4"/>
        <v>4.2061411983605971E-3</v>
      </c>
      <c r="AF266" s="224">
        <f t="shared" si="5"/>
        <v>4.8346221264813872E-5</v>
      </c>
      <c r="AG266" s="438">
        <f t="shared" si="6"/>
        <v>9.9999999860158714E-2</v>
      </c>
      <c r="AH266" s="438">
        <f t="shared" si="7"/>
        <v>0.86516799556511526</v>
      </c>
      <c r="AI266" s="438">
        <f t="shared" si="8"/>
        <v>9.3987520638170327E-2</v>
      </c>
      <c r="AJ266" s="437">
        <f t="shared" si="9"/>
        <v>1.0690949395867484E-36</v>
      </c>
    </row>
    <row r="267" spans="2:36" ht="12" customHeight="1" x14ac:dyDescent="0.3">
      <c r="B267" s="332">
        <v>30862</v>
      </c>
      <c r="C267" s="333">
        <v>30859</v>
      </c>
      <c r="D267" s="93">
        <f t="shared" si="21"/>
        <v>1.6296296296296295</v>
      </c>
      <c r="E267" s="94">
        <f t="shared" si="21"/>
        <v>0.77777777777777779</v>
      </c>
      <c r="F267" s="94">
        <f t="shared" si="21"/>
        <v>1.4814814814814814</v>
      </c>
      <c r="G267" s="94">
        <f t="shared" si="24"/>
        <v>2.2222222222222223</v>
      </c>
      <c r="H267" s="94">
        <f>H769/27*1000</f>
        <v>1.4814814814814814</v>
      </c>
      <c r="I267" s="211">
        <f>I769/27*1000</f>
        <v>1.4814814814814814</v>
      </c>
      <c r="J267" s="362">
        <f>ND代替値</f>
        <v>1.6500000000000001E-2</v>
      </c>
      <c r="K267" s="355">
        <f t="shared" si="27"/>
        <v>0.18518518518518517</v>
      </c>
      <c r="L267" s="355">
        <f t="shared" si="18"/>
        <v>0.37037037037037035</v>
      </c>
      <c r="M267" s="355">
        <f t="shared" si="25"/>
        <v>0.37037037037037035</v>
      </c>
      <c r="N267" s="355">
        <f>N769/27*1000</f>
        <v>0.37037037037037035</v>
      </c>
      <c r="O267" s="356">
        <f>O769/27*1000</f>
        <v>0.37037037037037035</v>
      </c>
      <c r="P267" s="282"/>
      <c r="Q267" s="121"/>
      <c r="R267" s="121"/>
      <c r="S267" s="121"/>
      <c r="T267" s="121"/>
      <c r="U267" s="285"/>
      <c r="V267" s="283">
        <f t="shared" si="15"/>
        <v>1.0344846999945801E-3</v>
      </c>
      <c r="W267" s="284">
        <f t="shared" si="17"/>
        <v>1.0344846999945801E-3</v>
      </c>
      <c r="X267" s="284">
        <f t="shared" si="22"/>
        <v>1.034680579826605E-3</v>
      </c>
      <c r="Y267" s="284">
        <f t="shared" si="26"/>
        <v>1.034680579826605E-3</v>
      </c>
      <c r="Z267" s="284">
        <f>ND代替値*2.71828^(-(0.69315/30.07)*(C267-調査開始日)/365.25)</f>
        <v>1.034680579826605E-3</v>
      </c>
      <c r="AA267" s="296">
        <f>ND代替値*2.71828^(-(0.69315/30.07)*(C267-調査開始日)/365.25)</f>
        <v>1.034680579826605E-3</v>
      </c>
      <c r="AB267" s="221">
        <v>57.8</v>
      </c>
      <c r="AC267" s="19"/>
      <c r="AD267" s="438">
        <f t="shared" ref="AD267:AD289" si="28">0.1*2.71828^(-(0.69315/30.07)*(C267-調査開始日)/365.25)</f>
        <v>9.4061870893327723E-2</v>
      </c>
      <c r="AE267" s="438">
        <f t="shared" ref="AE267:AE289" si="29">0.01*2.71828^(-(0.69315/2.062)*(C267-調査開始日)/365.25)</f>
        <v>4.0953648207514423E-3</v>
      </c>
      <c r="AF267" s="224">
        <f t="shared" ref="AF267:AF288" si="30">10*2.71828^(-(0.69315/0.1459)*(C267-調査開始日)/365.25)</f>
        <v>3.3154595975509613E-5</v>
      </c>
      <c r="AG267" s="438">
        <f t="shared" ref="AG267:AG289" si="31">0.1*2.71828^(-(0.69315/(1.277*10^9))*(C267-調査開始日)/365.25)</f>
        <v>9.999999985584905E-2</v>
      </c>
      <c r="AH267" s="438">
        <f t="shared" ref="AH267:AH288" si="32">1*2.71828^(-(0.69315/12.33)*(C267-調査開始日)/365.25)</f>
        <v>0.86131495829230198</v>
      </c>
      <c r="AI267" s="438">
        <f t="shared" ref="AI267:AI288" si="33">0.1*2.71828^(-(0.69315/28.799)*(C267-調査開始日)/365.25)</f>
        <v>9.3808083392183994E-2</v>
      </c>
      <c r="AJ267" s="437">
        <f t="shared" ref="AJ267:AJ288" si="34">0.1*2.71828^(-(0.69315/0.022177)*(C267-調査開始日)/365.25)</f>
        <v>8.9386258793916246E-38</v>
      </c>
    </row>
    <row r="268" spans="2:36" ht="12" customHeight="1" x14ac:dyDescent="0.3">
      <c r="B268" s="332">
        <v>30894</v>
      </c>
      <c r="C268" s="333">
        <v>30893</v>
      </c>
      <c r="D268" s="93">
        <f t="shared" si="21"/>
        <v>0.81481481481481477</v>
      </c>
      <c r="E268" s="94">
        <f t="shared" si="21"/>
        <v>0.51851851851851849</v>
      </c>
      <c r="F268" s="94">
        <f t="shared" si="21"/>
        <v>0.7407407407407407</v>
      </c>
      <c r="G268" s="94">
        <f t="shared" si="24"/>
        <v>0.7407407407407407</v>
      </c>
      <c r="H268" s="94"/>
      <c r="I268" s="211"/>
      <c r="J268" s="354">
        <f>J770/27*1000</f>
        <v>0.18518518518518517</v>
      </c>
      <c r="K268" s="355">
        <f t="shared" si="27"/>
        <v>0.18518518518518517</v>
      </c>
      <c r="L268" s="355">
        <f t="shared" si="18"/>
        <v>0.37037037037037035</v>
      </c>
      <c r="M268" s="355">
        <f t="shared" si="25"/>
        <v>0.37037037037037035</v>
      </c>
      <c r="N268" s="355"/>
      <c r="O268" s="356"/>
      <c r="P268" s="282"/>
      <c r="Q268" s="121"/>
      <c r="R268" s="121"/>
      <c r="S268" s="121"/>
      <c r="T268" s="99"/>
      <c r="U268" s="100"/>
      <c r="V268" s="283">
        <f t="shared" si="15"/>
        <v>1.0323976210902634E-3</v>
      </c>
      <c r="W268" s="284">
        <f t="shared" si="17"/>
        <v>1.0323976210902634E-3</v>
      </c>
      <c r="X268" s="284">
        <f t="shared" si="22"/>
        <v>1.0324627785256871E-3</v>
      </c>
      <c r="Y268" s="284">
        <f t="shared" si="26"/>
        <v>1.0324627785256871E-3</v>
      </c>
      <c r="Z268" s="99"/>
      <c r="AA268" s="100"/>
      <c r="AB268" s="221">
        <v>59</v>
      </c>
      <c r="AC268" s="19"/>
      <c r="AD268" s="438">
        <f t="shared" si="28"/>
        <v>9.3860252593244292E-2</v>
      </c>
      <c r="AE268" s="438">
        <f t="shared" si="29"/>
        <v>3.9691987991576447E-3</v>
      </c>
      <c r="AF268" s="224">
        <f t="shared" si="30"/>
        <v>2.1304940450115635E-5</v>
      </c>
      <c r="AG268" s="438">
        <f t="shared" si="31"/>
        <v>9.9999999850796328E-2</v>
      </c>
      <c r="AH268" s="438">
        <f t="shared" si="32"/>
        <v>0.85681945106556545</v>
      </c>
      <c r="AI268" s="438">
        <f t="shared" si="33"/>
        <v>9.3598144905197439E-2</v>
      </c>
      <c r="AJ268" s="437">
        <f t="shared" si="34"/>
        <v>4.8719974827254582E-39</v>
      </c>
    </row>
    <row r="269" spans="2:36" ht="12" customHeight="1" x14ac:dyDescent="0.3">
      <c r="B269" s="332">
        <v>30925</v>
      </c>
      <c r="C269" s="333">
        <v>30921</v>
      </c>
      <c r="D269" s="93">
        <f t="shared" si="21"/>
        <v>1.7407407407407409</v>
      </c>
      <c r="E269" s="94">
        <f t="shared" si="21"/>
        <v>1.0740740740740742</v>
      </c>
      <c r="F269" s="94">
        <f t="shared" si="21"/>
        <v>1.4814814814814814</v>
      </c>
      <c r="G269" s="94">
        <f t="shared" si="24"/>
        <v>1.8518518518518519</v>
      </c>
      <c r="H269" s="94"/>
      <c r="I269" s="211"/>
      <c r="J269" s="354">
        <f>J771/27*1000</f>
        <v>0.18518518518518517</v>
      </c>
      <c r="K269" s="355">
        <f t="shared" si="27"/>
        <v>0.18518518518518517</v>
      </c>
      <c r="L269" s="355">
        <f t="shared" si="18"/>
        <v>0.37037037037037035</v>
      </c>
      <c r="M269" s="355">
        <f t="shared" si="25"/>
        <v>0.37037037037037035</v>
      </c>
      <c r="N269" s="355"/>
      <c r="O269" s="356"/>
      <c r="P269" s="282"/>
      <c r="Q269" s="121"/>
      <c r="R269" s="121"/>
      <c r="S269" s="121"/>
      <c r="T269" s="99"/>
      <c r="U269" s="100"/>
      <c r="V269" s="283">
        <f t="shared" si="15"/>
        <v>1.0303797788597038E-3</v>
      </c>
      <c r="W269" s="284">
        <f t="shared" si="17"/>
        <v>1.0303797788597038E-3</v>
      </c>
      <c r="X269" s="284">
        <f t="shared" si="22"/>
        <v>1.0306399238216425E-3</v>
      </c>
      <c r="Y269" s="284">
        <f t="shared" si="26"/>
        <v>1.0306399238216425E-3</v>
      </c>
      <c r="Z269" s="99"/>
      <c r="AA269" s="100"/>
      <c r="AB269" s="221">
        <v>33</v>
      </c>
      <c r="AC269" s="19"/>
      <c r="AD269" s="438">
        <f t="shared" si="28"/>
        <v>9.3694538529240229E-2</v>
      </c>
      <c r="AE269" s="438">
        <f t="shared" si="29"/>
        <v>3.8682211694287252E-3</v>
      </c>
      <c r="AF269" s="224">
        <f t="shared" si="30"/>
        <v>1.4801660993033196E-5</v>
      </c>
      <c r="AG269" s="438">
        <f t="shared" si="31"/>
        <v>9.9999999846635268E-2</v>
      </c>
      <c r="AH269" s="438">
        <f t="shared" si="32"/>
        <v>0.85313489208921134</v>
      </c>
      <c r="AI269" s="438">
        <f t="shared" si="33"/>
        <v>9.3425607214435658E-2</v>
      </c>
      <c r="AJ269" s="437">
        <f t="shared" si="34"/>
        <v>4.4373652733766193E-40</v>
      </c>
    </row>
    <row r="270" spans="2:36" ht="12" customHeight="1" x14ac:dyDescent="0.3">
      <c r="B270" s="332">
        <v>30953</v>
      </c>
      <c r="C270" s="333">
        <v>30952</v>
      </c>
      <c r="D270" s="93">
        <f t="shared" si="21"/>
        <v>2.518518518518519</v>
      </c>
      <c r="E270" s="94">
        <f t="shared" si="21"/>
        <v>2.1481481481481484</v>
      </c>
      <c r="F270" s="94">
        <f t="shared" si="21"/>
        <v>2.2222222222222223</v>
      </c>
      <c r="G270" s="94">
        <f t="shared" si="24"/>
        <v>2.592592592592593</v>
      </c>
      <c r="H270" s="94">
        <f>H772/27*1000</f>
        <v>1.4814814814814814</v>
      </c>
      <c r="I270" s="211">
        <f>I772/27*1000</f>
        <v>1.4814814814814814</v>
      </c>
      <c r="J270" s="354">
        <f>J772/27*1000</f>
        <v>0.18518518518518517</v>
      </c>
      <c r="K270" s="355">
        <f t="shared" si="27"/>
        <v>0.18518518518518517</v>
      </c>
      <c r="L270" s="355">
        <f t="shared" si="18"/>
        <v>0.18518518518518517</v>
      </c>
      <c r="M270" s="355">
        <f t="shared" si="25"/>
        <v>0.37037037037037035</v>
      </c>
      <c r="N270" s="355">
        <f>N772/27*1000</f>
        <v>0.37037037037037035</v>
      </c>
      <c r="O270" s="356">
        <f>O772/27*1000</f>
        <v>0.37037037037037035</v>
      </c>
      <c r="P270" s="282"/>
      <c r="Q270" s="121"/>
      <c r="R270" s="121"/>
      <c r="S270" s="121"/>
      <c r="T270" s="121"/>
      <c r="U270" s="285"/>
      <c r="V270" s="283">
        <f t="shared" si="15"/>
        <v>1.0285606017756362E-3</v>
      </c>
      <c r="W270" s="284">
        <f t="shared" si="17"/>
        <v>1.0285606017756362E-3</v>
      </c>
      <c r="X270" s="284">
        <f t="shared" si="22"/>
        <v>1.0286255170462847E-3</v>
      </c>
      <c r="Y270" s="284">
        <f t="shared" si="26"/>
        <v>1.0286255170462847E-3</v>
      </c>
      <c r="Z270" s="284">
        <f>ND代替値*2.71828^(-(0.69315/30.07)*(C270-調査開始日)/365.25)</f>
        <v>1.0286255170462847E-3</v>
      </c>
      <c r="AA270" s="296">
        <f>ND代替値*2.71828^(-(0.69315/30.07)*(C270-調査開始日)/365.25)</f>
        <v>1.0286255170462847E-3</v>
      </c>
      <c r="AB270" s="221">
        <v>22.5</v>
      </c>
      <c r="AC270" s="19"/>
      <c r="AD270" s="438">
        <f t="shared" si="28"/>
        <v>9.3511410640571335E-2</v>
      </c>
      <c r="AE270" s="438">
        <f t="shared" si="29"/>
        <v>3.7594182756806689E-3</v>
      </c>
      <c r="AF270" s="224">
        <f t="shared" si="30"/>
        <v>9.8899434842960843E-6</v>
      </c>
      <c r="AG270" s="438">
        <f t="shared" si="31"/>
        <v>9.9999999842028398E-2</v>
      </c>
      <c r="AH270" s="438">
        <f t="shared" si="32"/>
        <v>0.84907403811215076</v>
      </c>
      <c r="AI270" s="438">
        <f t="shared" si="33"/>
        <v>9.3234954313352436E-2</v>
      </c>
      <c r="AJ270" s="437">
        <f t="shared" si="34"/>
        <v>3.1264564975223202E-41</v>
      </c>
    </row>
    <row r="271" spans="2:36" ht="12" customHeight="1" x14ac:dyDescent="0.3">
      <c r="B271" s="332">
        <v>30986</v>
      </c>
      <c r="C271" s="333">
        <v>30984</v>
      </c>
      <c r="D271" s="93">
        <f t="shared" si="21"/>
        <v>2.925925925925926</v>
      </c>
      <c r="E271" s="94">
        <f t="shared" si="21"/>
        <v>1.7777777777777779</v>
      </c>
      <c r="F271" s="94">
        <f t="shared" si="21"/>
        <v>3.333333333333333</v>
      </c>
      <c r="G271" s="94">
        <f t="shared" si="24"/>
        <v>3.333333333333333</v>
      </c>
      <c r="H271" s="94"/>
      <c r="I271" s="211"/>
      <c r="J271" s="362">
        <f>ND代替値</f>
        <v>1.6500000000000001E-2</v>
      </c>
      <c r="K271" s="355">
        <f t="shared" si="27"/>
        <v>0.18518518518518517</v>
      </c>
      <c r="L271" s="355">
        <f t="shared" si="18"/>
        <v>0.18518518518518517</v>
      </c>
      <c r="M271" s="355">
        <f t="shared" si="25"/>
        <v>0.37037037037037035</v>
      </c>
      <c r="N271" s="355"/>
      <c r="O271" s="356"/>
      <c r="P271" s="282"/>
      <c r="Q271" s="121"/>
      <c r="R271" s="121"/>
      <c r="S271" s="121"/>
      <c r="T271" s="99"/>
      <c r="U271" s="100"/>
      <c r="V271" s="283">
        <f t="shared" si="15"/>
        <v>1.0264206945587062E-3</v>
      </c>
      <c r="W271" s="284">
        <f t="shared" si="17"/>
        <v>1.0264206945587062E-3</v>
      </c>
      <c r="X271" s="284">
        <f t="shared" si="22"/>
        <v>1.026550259077674E-3</v>
      </c>
      <c r="Y271" s="284">
        <f t="shared" si="26"/>
        <v>1.026550259077674E-3</v>
      </c>
      <c r="Z271" s="99"/>
      <c r="AA271" s="100"/>
      <c r="AB271" s="221">
        <v>8.6</v>
      </c>
      <c r="AC271" s="19"/>
      <c r="AD271" s="438">
        <f t="shared" si="28"/>
        <v>9.3322750825243106E-2</v>
      </c>
      <c r="AE271" s="438">
        <f t="shared" si="29"/>
        <v>3.6503146462503462E-3</v>
      </c>
      <c r="AF271" s="224">
        <f t="shared" si="30"/>
        <v>6.5227125878580319E-6</v>
      </c>
      <c r="AG271" s="438">
        <f t="shared" si="31"/>
        <v>9.9999999837272882E-2</v>
      </c>
      <c r="AH271" s="438">
        <f t="shared" si="32"/>
        <v>0.84490246249491818</v>
      </c>
      <c r="AI271" s="438">
        <f t="shared" si="33"/>
        <v>9.3038559401698862E-2</v>
      </c>
      <c r="AJ271" s="437">
        <f t="shared" si="34"/>
        <v>2.0221620775962958E-42</v>
      </c>
    </row>
    <row r="272" spans="2:36" ht="12" customHeight="1" x14ac:dyDescent="0.3">
      <c r="B272" s="332">
        <v>31016</v>
      </c>
      <c r="C272" s="333">
        <v>31012</v>
      </c>
      <c r="D272" s="93">
        <f t="shared" si="21"/>
        <v>2.3333333333333335</v>
      </c>
      <c r="E272" s="94">
        <f t="shared" si="21"/>
        <v>2.4444444444444442</v>
      </c>
      <c r="F272" s="94">
        <f t="shared" si="21"/>
        <v>3.7037037037037037</v>
      </c>
      <c r="G272" s="94">
        <f t="shared" si="24"/>
        <v>3.333333333333333</v>
      </c>
      <c r="H272" s="94"/>
      <c r="I272" s="211"/>
      <c r="J272" s="354">
        <f t="shared" ref="J272:J277" si="35">J774/27*1000</f>
        <v>0.18518518518518517</v>
      </c>
      <c r="K272" s="361">
        <f>ND代替値</f>
        <v>1.6500000000000001E-2</v>
      </c>
      <c r="L272" s="355">
        <f t="shared" si="18"/>
        <v>0.18518518518518517</v>
      </c>
      <c r="M272" s="355">
        <f t="shared" si="25"/>
        <v>0.37037037037037035</v>
      </c>
      <c r="N272" s="355"/>
      <c r="O272" s="356"/>
      <c r="P272" s="282"/>
      <c r="Q272" s="121"/>
      <c r="R272" s="121"/>
      <c r="S272" s="121"/>
      <c r="T272" s="99"/>
      <c r="U272" s="100"/>
      <c r="V272" s="283">
        <f t="shared" si="15"/>
        <v>1.0244791879540957E-3</v>
      </c>
      <c r="W272" s="284">
        <f t="shared" si="17"/>
        <v>1.0244791879540957E-3</v>
      </c>
      <c r="X272" s="284">
        <f t="shared" si="22"/>
        <v>1.0247378431653346E-3</v>
      </c>
      <c r="Y272" s="284">
        <f t="shared" si="26"/>
        <v>1.0247378431653346E-3</v>
      </c>
      <c r="Z272" s="99"/>
      <c r="AA272" s="100"/>
      <c r="AB272" s="221">
        <v>20.8</v>
      </c>
      <c r="AC272" s="19"/>
      <c r="AD272" s="438">
        <f t="shared" si="28"/>
        <v>9.3157985742303148E-2</v>
      </c>
      <c r="AE272" s="438">
        <f t="shared" si="29"/>
        <v>3.5574495267654406E-3</v>
      </c>
      <c r="AF272" s="224">
        <f t="shared" si="30"/>
        <v>4.5316709852592271E-6</v>
      </c>
      <c r="AG272" s="438">
        <f t="shared" si="31"/>
        <v>9.9999999833111836E-2</v>
      </c>
      <c r="AH272" s="438">
        <f t="shared" si="32"/>
        <v>0.84126914984257606</v>
      </c>
      <c r="AI272" s="438">
        <f t="shared" si="33"/>
        <v>9.286705324410105E-2</v>
      </c>
      <c r="AJ272" s="437">
        <f t="shared" si="34"/>
        <v>1.8417644533028924E-43</v>
      </c>
    </row>
    <row r="273" spans="1:37" ht="12" customHeight="1" x14ac:dyDescent="0.3">
      <c r="B273" s="332">
        <v>31043</v>
      </c>
      <c r="C273" s="333">
        <v>31040</v>
      </c>
      <c r="D273" s="93">
        <f t="shared" si="21"/>
        <v>2.4444444444444442</v>
      </c>
      <c r="E273" s="94">
        <f t="shared" si="21"/>
        <v>1.6666666666666665</v>
      </c>
      <c r="F273" s="94">
        <f t="shared" si="21"/>
        <v>2.592592592592593</v>
      </c>
      <c r="G273" s="94">
        <f t="shared" si="24"/>
        <v>2.592592592592593</v>
      </c>
      <c r="H273" s="94">
        <f>H775/27*1000</f>
        <v>2.592592592592593</v>
      </c>
      <c r="I273" s="211">
        <f>I775/27*1000</f>
        <v>2.2222222222222223</v>
      </c>
      <c r="J273" s="354">
        <f t="shared" si="35"/>
        <v>0.18518518518518517</v>
      </c>
      <c r="K273" s="361">
        <f>ND代替値</f>
        <v>1.6500000000000001E-2</v>
      </c>
      <c r="L273" s="355">
        <f t="shared" si="18"/>
        <v>0.18518518518518517</v>
      </c>
      <c r="M273" s="355">
        <f t="shared" si="25"/>
        <v>0.37037037037037035</v>
      </c>
      <c r="N273" s="355">
        <f>N775/27*1000</f>
        <v>0.37037037037037035</v>
      </c>
      <c r="O273" s="356">
        <f>O775/27*1000</f>
        <v>0.37037037037037035</v>
      </c>
      <c r="P273" s="282"/>
      <c r="Q273" s="121"/>
      <c r="R273" s="121"/>
      <c r="S273" s="121"/>
      <c r="T273" s="121"/>
      <c r="U273" s="285"/>
      <c r="V273" s="283">
        <f t="shared" si="15"/>
        <v>1.0227349721271318E-3</v>
      </c>
      <c r="W273" s="284">
        <f t="shared" si="17"/>
        <v>1.0227349721271318E-3</v>
      </c>
      <c r="X273" s="284">
        <f t="shared" si="22"/>
        <v>1.0229286271464346E-3</v>
      </c>
      <c r="Y273" s="284">
        <f t="shared" si="26"/>
        <v>1.0229286271464346E-3</v>
      </c>
      <c r="Z273" s="284">
        <f>ND代替値*2.71828^(-(0.69315/30.07)*(C273-調査開始日)/365.25)</f>
        <v>1.0229286271464346E-3</v>
      </c>
      <c r="AA273" s="296">
        <f>ND代替値*2.71828^(-(0.69315/30.07)*(C273-調査開始日)/365.25)</f>
        <v>1.0229286271464346E-3</v>
      </c>
      <c r="AB273" s="221">
        <v>22</v>
      </c>
      <c r="AC273" s="19"/>
      <c r="AD273" s="438">
        <f t="shared" si="28"/>
        <v>9.2993511558766784E-2</v>
      </c>
      <c r="AE273" s="438">
        <f t="shared" si="29"/>
        <v>3.4669469242832275E-3</v>
      </c>
      <c r="AF273" s="224">
        <f t="shared" si="30"/>
        <v>3.148389821263628E-6</v>
      </c>
      <c r="AG273" s="438">
        <f t="shared" si="31"/>
        <v>9.9999999828950761E-2</v>
      </c>
      <c r="AH273" s="438">
        <f t="shared" si="32"/>
        <v>0.83765146143257641</v>
      </c>
      <c r="AI273" s="438">
        <f t="shared" si="33"/>
        <v>9.2695863238884416E-2</v>
      </c>
      <c r="AJ273" s="437">
        <f t="shared" si="34"/>
        <v>1.6774601497236164E-44</v>
      </c>
    </row>
    <row r="274" spans="1:37" ht="12" customHeight="1" x14ac:dyDescent="0.3">
      <c r="B274" s="332">
        <v>31077</v>
      </c>
      <c r="C274" s="333">
        <v>31075</v>
      </c>
      <c r="D274" s="93">
        <f t="shared" si="21"/>
        <v>3.1111111111111112</v>
      </c>
      <c r="E274" s="94">
        <f t="shared" si="21"/>
        <v>2.3333333333333335</v>
      </c>
      <c r="F274" s="94">
        <f t="shared" si="21"/>
        <v>2.9629629629629628</v>
      </c>
      <c r="G274" s="94">
        <f t="shared" si="24"/>
        <v>2.592592592592593</v>
      </c>
      <c r="H274" s="94"/>
      <c r="I274" s="211"/>
      <c r="J274" s="354">
        <f t="shared" si="35"/>
        <v>0.18518518518518517</v>
      </c>
      <c r="K274" s="355">
        <f>K776/27*1000</f>
        <v>0.18518518518518517</v>
      </c>
      <c r="L274" s="355">
        <f t="shared" si="18"/>
        <v>0.37037037037037035</v>
      </c>
      <c r="M274" s="355">
        <f t="shared" si="25"/>
        <v>0.18518518518518517</v>
      </c>
      <c r="N274" s="355"/>
      <c r="O274" s="356"/>
      <c r="P274" s="282"/>
      <c r="Q274" s="121"/>
      <c r="R274" s="121"/>
      <c r="S274" s="121"/>
      <c r="T274" s="99"/>
      <c r="U274" s="100"/>
      <c r="V274" s="283">
        <f t="shared" si="15"/>
        <v>1.0205427758146644E-3</v>
      </c>
      <c r="W274" s="284">
        <f t="shared" si="17"/>
        <v>1.0205427758146644E-3</v>
      </c>
      <c r="X274" s="284">
        <f t="shared" si="22"/>
        <v>1.0206715983671864E-3</v>
      </c>
      <c r="Y274" s="284">
        <f t="shared" si="26"/>
        <v>1.0206715983671864E-3</v>
      </c>
      <c r="Z274" s="99"/>
      <c r="AA274" s="100"/>
      <c r="AB274" s="221">
        <v>17.5</v>
      </c>
      <c r="AC274" s="19"/>
      <c r="AD274" s="438">
        <f t="shared" si="28"/>
        <v>9.278832712428968E-2</v>
      </c>
      <c r="AE274" s="438">
        <f t="shared" si="29"/>
        <v>3.3570495434639405E-3</v>
      </c>
      <c r="AF274" s="224">
        <f t="shared" si="30"/>
        <v>1.9969912426378373E-6</v>
      </c>
      <c r="AG274" s="438">
        <f t="shared" si="31"/>
        <v>9.9999999823749436E-2</v>
      </c>
      <c r="AH274" s="438">
        <f t="shared" si="32"/>
        <v>0.8331512201808674</v>
      </c>
      <c r="AI274" s="438">
        <f t="shared" si="33"/>
        <v>9.248231943390553E-2</v>
      </c>
      <c r="AJ274" s="437">
        <f t="shared" si="34"/>
        <v>8.3931477439537792E-46</v>
      </c>
    </row>
    <row r="275" spans="1:37" ht="12" customHeight="1" x14ac:dyDescent="0.3">
      <c r="B275" s="332">
        <v>31106</v>
      </c>
      <c r="C275" s="333">
        <v>31103</v>
      </c>
      <c r="D275" s="93">
        <f t="shared" ref="D275:F288" si="36">D777/27*1000</f>
        <v>2.8148148148148149</v>
      </c>
      <c r="E275" s="94">
        <f t="shared" si="36"/>
        <v>1.5925925925925926</v>
      </c>
      <c r="F275" s="94">
        <f t="shared" si="36"/>
        <v>2.9629629629629628</v>
      </c>
      <c r="G275" s="94">
        <f t="shared" si="24"/>
        <v>2.592592592592593</v>
      </c>
      <c r="H275" s="94"/>
      <c r="I275" s="211"/>
      <c r="J275" s="354">
        <f t="shared" si="35"/>
        <v>0.18518518518518517</v>
      </c>
      <c r="K275" s="355">
        <f>K777/27*1000</f>
        <v>0.18518518518518517</v>
      </c>
      <c r="L275" s="355">
        <f t="shared" si="18"/>
        <v>0.18518518518518517</v>
      </c>
      <c r="M275" s="355">
        <f t="shared" si="25"/>
        <v>0.37037037037037035</v>
      </c>
      <c r="N275" s="355"/>
      <c r="O275" s="356"/>
      <c r="P275" s="282"/>
      <c r="Q275" s="121"/>
      <c r="R275" s="121"/>
      <c r="S275" s="121"/>
      <c r="T275" s="99"/>
      <c r="U275" s="100"/>
      <c r="V275" s="283">
        <f t="shared" si="15"/>
        <v>1.0186766748874687E-3</v>
      </c>
      <c r="W275" s="284">
        <f t="shared" si="17"/>
        <v>1.0186766748874687E-3</v>
      </c>
      <c r="X275" s="284">
        <f t="shared" si="22"/>
        <v>1.0188695614675848E-3</v>
      </c>
      <c r="Y275" s="284">
        <f t="shared" si="26"/>
        <v>1.0188695614675848E-3</v>
      </c>
      <c r="Z275" s="99"/>
      <c r="AA275" s="100"/>
      <c r="AB275" s="221">
        <v>18.899999999999999</v>
      </c>
      <c r="AC275" s="19"/>
      <c r="AD275" s="438">
        <f t="shared" si="28"/>
        <v>9.2624505587962258E-2</v>
      </c>
      <c r="AE275" s="438">
        <f t="shared" si="29"/>
        <v>3.2716451777633666E-3</v>
      </c>
      <c r="AF275" s="224">
        <f t="shared" si="30"/>
        <v>1.3874146913853908E-6</v>
      </c>
      <c r="AG275" s="438">
        <f t="shared" si="31"/>
        <v>9.9999999819588389E-2</v>
      </c>
      <c r="AH275" s="438">
        <f t="shared" si="32"/>
        <v>0.82956844109810945</v>
      </c>
      <c r="AI275" s="438">
        <f t="shared" si="33"/>
        <v>9.2311838642351568E-2</v>
      </c>
      <c r="AJ275" s="437">
        <f t="shared" si="34"/>
        <v>7.6443927701919394E-47</v>
      </c>
    </row>
    <row r="276" spans="1:37" ht="12" customHeight="1" x14ac:dyDescent="0.3">
      <c r="B276" s="334">
        <v>31135</v>
      </c>
      <c r="C276" s="335">
        <v>31131</v>
      </c>
      <c r="D276" s="97">
        <f t="shared" si="36"/>
        <v>2.592592592592593</v>
      </c>
      <c r="E276" s="98">
        <f t="shared" si="36"/>
        <v>2.8888888888888888</v>
      </c>
      <c r="F276" s="98">
        <f t="shared" si="36"/>
        <v>4.0740740740740735</v>
      </c>
      <c r="G276" s="98">
        <f t="shared" si="24"/>
        <v>3.7037037037037037</v>
      </c>
      <c r="H276" s="98">
        <f>H778/27*1000</f>
        <v>2.592592592592593</v>
      </c>
      <c r="I276" s="212">
        <f>I778/27*1000</f>
        <v>2.2222222222222223</v>
      </c>
      <c r="J276" s="357">
        <f t="shared" si="35"/>
        <v>0.18518518518518517</v>
      </c>
      <c r="K276" s="358">
        <f>K778/27*1000</f>
        <v>0.18518518518518517</v>
      </c>
      <c r="L276" s="358">
        <f t="shared" si="18"/>
        <v>0.18518518518518517</v>
      </c>
      <c r="M276" s="358">
        <f t="shared" si="25"/>
        <v>0.37037037037037035</v>
      </c>
      <c r="N276" s="358">
        <f>N778/27*1000</f>
        <v>0.37037037037037035</v>
      </c>
      <c r="O276" s="359">
        <f>O778/27*1000</f>
        <v>0.37037037037037035</v>
      </c>
      <c r="P276" s="289"/>
      <c r="Q276" s="290"/>
      <c r="R276" s="290"/>
      <c r="S276" s="290"/>
      <c r="T276" s="290"/>
      <c r="U276" s="291"/>
      <c r="V276" s="297">
        <f t="shared" si="15"/>
        <v>1.0168139861961468E-3</v>
      </c>
      <c r="W276" s="293">
        <f t="shared" si="17"/>
        <v>1.0168139861961468E-3</v>
      </c>
      <c r="X276" s="293">
        <f t="shared" si="22"/>
        <v>1.0170707061368568E-3</v>
      </c>
      <c r="Y276" s="293">
        <f t="shared" si="26"/>
        <v>1.0170707061368568E-3</v>
      </c>
      <c r="Z276" s="293">
        <f>ND代替値*2.71828^(-(0.69315/30.07)*(C276-調査開始日)/365.25)</f>
        <v>1.0170707061368568E-3</v>
      </c>
      <c r="AA276" s="298">
        <f>ND代替値*2.71828^(-(0.69315/30.07)*(C276-調査開始日)/365.25)</f>
        <v>1.0170707061368568E-3</v>
      </c>
      <c r="AB276" s="222">
        <v>13.3</v>
      </c>
      <c r="AC276" s="19"/>
      <c r="AD276" s="438">
        <f t="shared" si="28"/>
        <v>9.2460973285168793E-2</v>
      </c>
      <c r="AE276" s="438">
        <f t="shared" si="29"/>
        <v>3.1884135252105371E-3</v>
      </c>
      <c r="AF276" s="224">
        <f t="shared" si="30"/>
        <v>9.6390984836237058E-7</v>
      </c>
      <c r="AG276" s="438">
        <f t="shared" si="31"/>
        <v>9.9999999815427343E-2</v>
      </c>
      <c r="AH276" s="438">
        <f t="shared" si="32"/>
        <v>0.82600106894946512</v>
      </c>
      <c r="AI276" s="438">
        <f t="shared" si="33"/>
        <v>9.2141672113031384E-2</v>
      </c>
      <c r="AJ276" s="437">
        <f t="shared" si="34"/>
        <v>6.9624344295689556E-48</v>
      </c>
    </row>
    <row r="277" spans="1:37" ht="12" customHeight="1" x14ac:dyDescent="0.3">
      <c r="B277" s="330">
        <v>31167</v>
      </c>
      <c r="C277" s="331">
        <v>31167</v>
      </c>
      <c r="D277" s="89">
        <f t="shared" si="36"/>
        <v>2.7407407407407405</v>
      </c>
      <c r="E277" s="90">
        <f t="shared" si="36"/>
        <v>2.4814814814814818</v>
      </c>
      <c r="F277" s="90">
        <f t="shared" si="36"/>
        <v>2.9629629629629628</v>
      </c>
      <c r="G277" s="90">
        <f t="shared" si="24"/>
        <v>2.9629629629629628</v>
      </c>
      <c r="H277" s="90"/>
      <c r="I277" s="210"/>
      <c r="J277" s="351">
        <f t="shared" si="35"/>
        <v>0.18518518518518517</v>
      </c>
      <c r="K277" s="364">
        <f>ND代替値</f>
        <v>1.6500000000000001E-2</v>
      </c>
      <c r="L277" s="352">
        <f t="shared" si="18"/>
        <v>0.37037037037037035</v>
      </c>
      <c r="M277" s="352">
        <f t="shared" si="25"/>
        <v>0.18518518518518517</v>
      </c>
      <c r="N277" s="352"/>
      <c r="O277" s="353"/>
      <c r="P277" s="286"/>
      <c r="Q277" s="120"/>
      <c r="R277" s="120"/>
      <c r="S277" s="120"/>
      <c r="T277" s="127"/>
      <c r="U277" s="281"/>
      <c r="V277" s="287">
        <f t="shared" si="15"/>
        <v>1.014762558059785E-3</v>
      </c>
      <c r="W277" s="288">
        <f t="shared" si="17"/>
        <v>1.014762558059785E-3</v>
      </c>
      <c r="X277" s="288">
        <f t="shared" si="22"/>
        <v>1.014762558059785E-3</v>
      </c>
      <c r="Y277" s="288">
        <f t="shared" si="26"/>
        <v>1.014762558059785E-3</v>
      </c>
      <c r="Z277" s="127"/>
      <c r="AA277" s="281"/>
      <c r="AB277" s="223">
        <v>22.7</v>
      </c>
      <c r="AC277" s="19"/>
      <c r="AD277" s="438">
        <f t="shared" si="28"/>
        <v>9.2251141641798651E-2</v>
      </c>
      <c r="AE277" s="438">
        <f t="shared" si="29"/>
        <v>3.0845051659737642E-3</v>
      </c>
      <c r="AF277" s="224">
        <f t="shared" si="30"/>
        <v>6.0349705379756689E-7</v>
      </c>
      <c r="AG277" s="438">
        <f t="shared" si="31"/>
        <v>9.99999998100774E-2</v>
      </c>
      <c r="AH277" s="438">
        <f t="shared" si="32"/>
        <v>0.82143697978400376</v>
      </c>
      <c r="AI277" s="438">
        <f t="shared" si="33"/>
        <v>9.192334741623881E-2</v>
      </c>
      <c r="AJ277" s="437">
        <f t="shared" si="34"/>
        <v>3.1979387100827197E-49</v>
      </c>
    </row>
    <row r="278" spans="1:37" ht="12" customHeight="1" x14ac:dyDescent="0.3">
      <c r="B278" s="332">
        <v>31198</v>
      </c>
      <c r="C278" s="333">
        <v>31194</v>
      </c>
      <c r="D278" s="93">
        <f t="shared" si="36"/>
        <v>3.4444444444444446</v>
      </c>
      <c r="E278" s="94">
        <f t="shared" si="36"/>
        <v>4.2962962962962967</v>
      </c>
      <c r="F278" s="94">
        <f t="shared" si="36"/>
        <v>3.7037037037037037</v>
      </c>
      <c r="G278" s="94">
        <f t="shared" si="24"/>
        <v>3.7037037037037037</v>
      </c>
      <c r="H278" s="94"/>
      <c r="I278" s="211"/>
      <c r="J278" s="362">
        <f>ND代替値</f>
        <v>1.6500000000000001E-2</v>
      </c>
      <c r="K278" s="355">
        <f>K780/27*1000</f>
        <v>0.18518518518518517</v>
      </c>
      <c r="L278" s="355">
        <f t="shared" si="18"/>
        <v>0.37037037037037035</v>
      </c>
      <c r="M278" s="355">
        <f t="shared" si="25"/>
        <v>0.37037037037037035</v>
      </c>
      <c r="N278" s="355"/>
      <c r="O278" s="356"/>
      <c r="P278" s="282"/>
      <c r="Q278" s="121"/>
      <c r="R278" s="121"/>
      <c r="S278" s="121"/>
      <c r="T278" s="99"/>
      <c r="U278" s="100"/>
      <c r="V278" s="283">
        <f t="shared" si="15"/>
        <v>1.012779183920003E-3</v>
      </c>
      <c r="W278" s="284">
        <f t="shared" si="17"/>
        <v>1.012779183920003E-3</v>
      </c>
      <c r="X278" s="284">
        <f t="shared" si="22"/>
        <v>1.0130348851746845E-3</v>
      </c>
      <c r="Y278" s="284">
        <f t="shared" si="26"/>
        <v>1.0130348851746845E-3</v>
      </c>
      <c r="Z278" s="99"/>
      <c r="AA278" s="100"/>
      <c r="AB278" s="221">
        <v>31.1</v>
      </c>
      <c r="AC278" s="19"/>
      <c r="AD278" s="438">
        <f t="shared" si="28"/>
        <v>9.209408047042586E-2</v>
      </c>
      <c r="AE278" s="438">
        <f t="shared" si="29"/>
        <v>3.0088022580925943E-3</v>
      </c>
      <c r="AF278" s="224">
        <f t="shared" si="30"/>
        <v>4.2477036222035234E-7</v>
      </c>
      <c r="AG278" s="438">
        <f t="shared" si="31"/>
        <v>9.9999999806064943E-2</v>
      </c>
      <c r="AH278" s="438">
        <f t="shared" si="32"/>
        <v>0.81803047050367295</v>
      </c>
      <c r="AI278" s="438">
        <f t="shared" si="33"/>
        <v>9.1759943444451236E-2</v>
      </c>
      <c r="AJ278" s="437">
        <f t="shared" si="34"/>
        <v>3.1728672317552014E-50</v>
      </c>
    </row>
    <row r="279" spans="1:37" ht="12" customHeight="1" x14ac:dyDescent="0.3">
      <c r="B279" s="332">
        <v>31226</v>
      </c>
      <c r="C279" s="333">
        <v>31222</v>
      </c>
      <c r="D279" s="93">
        <f t="shared" si="36"/>
        <v>2.3333333333333335</v>
      </c>
      <c r="E279" s="94">
        <f t="shared" si="36"/>
        <v>3.5925925925925926</v>
      </c>
      <c r="F279" s="94">
        <f t="shared" si="36"/>
        <v>2.9629629629629628</v>
      </c>
      <c r="G279" s="94">
        <f t="shared" si="24"/>
        <v>2.9629629629629628</v>
      </c>
      <c r="H279" s="94">
        <f>H781/27*1000</f>
        <v>2.2222222222222223</v>
      </c>
      <c r="I279" s="211">
        <f>I781/27*1000</f>
        <v>2.2222222222222223</v>
      </c>
      <c r="J279" s="354">
        <f>J781/27*1000</f>
        <v>0.18518518518518517</v>
      </c>
      <c r="K279" s="361">
        <f>ND代替値</f>
        <v>1.6500000000000001E-2</v>
      </c>
      <c r="L279" s="355">
        <f t="shared" si="18"/>
        <v>0.37037037037037035</v>
      </c>
      <c r="M279" s="355">
        <f t="shared" si="25"/>
        <v>0.18518518518518517</v>
      </c>
      <c r="N279" s="355">
        <f>N781/27*1000</f>
        <v>0.37037037037037035</v>
      </c>
      <c r="O279" s="356">
        <f>O781/27*1000</f>
        <v>0.37037037037037035</v>
      </c>
      <c r="P279" s="282"/>
      <c r="Q279" s="121"/>
      <c r="R279" s="121"/>
      <c r="S279" s="121"/>
      <c r="T279" s="121"/>
      <c r="U279" s="285"/>
      <c r="V279" s="283">
        <f t="shared" si="15"/>
        <v>1.0109910813966331E-3</v>
      </c>
      <c r="W279" s="284">
        <f t="shared" si="17"/>
        <v>1.0109910813966331E-3</v>
      </c>
      <c r="X279" s="284">
        <f t="shared" si="22"/>
        <v>1.0112463312004296E-3</v>
      </c>
      <c r="Y279" s="284">
        <f t="shared" si="26"/>
        <v>1.0112463312004296E-3</v>
      </c>
      <c r="Z279" s="284">
        <f>ND代替値*2.71828^(-(0.69315/30.07)*(C279-調査開始日)/365.25)</f>
        <v>1.0112463312004296E-3</v>
      </c>
      <c r="AA279" s="296">
        <f>ND代替値*2.71828^(-(0.69315/30.07)*(C279-調査開始日)/365.25)</f>
        <v>1.0112463312004296E-3</v>
      </c>
      <c r="AB279" s="221">
        <v>27.2</v>
      </c>
      <c r="AC279" s="19"/>
      <c r="AD279" s="438">
        <f t="shared" si="28"/>
        <v>9.1931484654584519E-2</v>
      </c>
      <c r="AE279" s="438">
        <f t="shared" si="29"/>
        <v>2.9322574096940484E-3</v>
      </c>
      <c r="AF279" s="224">
        <f t="shared" si="30"/>
        <v>2.9511027811577082E-7</v>
      </c>
      <c r="AG279" s="438">
        <f t="shared" si="31"/>
        <v>9.9999999801903883E-2</v>
      </c>
      <c r="AH279" s="438">
        <f t="shared" si="32"/>
        <v>0.81451271479764054</v>
      </c>
      <c r="AI279" s="438">
        <f t="shared" si="33"/>
        <v>9.1590794272078474E-2</v>
      </c>
      <c r="AJ279" s="437">
        <f t="shared" si="34"/>
        <v>2.8898148903289804E-51</v>
      </c>
    </row>
    <row r="280" spans="1:37" ht="12" customHeight="1" x14ac:dyDescent="0.3">
      <c r="B280" s="332">
        <v>31259</v>
      </c>
      <c r="C280" s="333">
        <v>31257</v>
      </c>
      <c r="D280" s="93">
        <f t="shared" si="36"/>
        <v>1.7407407407407409</v>
      </c>
      <c r="E280" s="94">
        <f t="shared" si="36"/>
        <v>1.8518518518518519</v>
      </c>
      <c r="F280" s="94">
        <f t="shared" si="36"/>
        <v>1.8518518518518519</v>
      </c>
      <c r="G280" s="94">
        <f t="shared" si="24"/>
        <v>1.8518518518518519</v>
      </c>
      <c r="H280" s="94"/>
      <c r="I280" s="211"/>
      <c r="J280" s="362">
        <f>ND代替値</f>
        <v>1.6500000000000001E-2</v>
      </c>
      <c r="K280" s="355">
        <f>K782/27*1000</f>
        <v>0.18518518518518517</v>
      </c>
      <c r="L280" s="355">
        <f t="shared" si="18"/>
        <v>0.18518518518518517</v>
      </c>
      <c r="M280" s="355">
        <f t="shared" si="25"/>
        <v>0.37037037037037035</v>
      </c>
      <c r="N280" s="355"/>
      <c r="O280" s="356"/>
      <c r="P280" s="282"/>
      <c r="Q280" s="121"/>
      <c r="R280" s="121"/>
      <c r="S280" s="121"/>
      <c r="T280" s="99"/>
      <c r="U280" s="100"/>
      <c r="V280" s="283">
        <f t="shared" si="15"/>
        <v>1.0088877273428246E-3</v>
      </c>
      <c r="W280" s="284">
        <f t="shared" si="17"/>
        <v>1.0088877273428246E-3</v>
      </c>
      <c r="X280" s="284">
        <f t="shared" si="22"/>
        <v>1.0090150786849971E-3</v>
      </c>
      <c r="Y280" s="284">
        <f t="shared" si="26"/>
        <v>1.0090150786849971E-3</v>
      </c>
      <c r="Z280" s="99"/>
      <c r="AA280" s="100"/>
      <c r="AB280" s="221">
        <v>32.9</v>
      </c>
      <c r="AC280" s="19"/>
      <c r="AD280" s="438">
        <f t="shared" si="28"/>
        <v>9.172864351681792E-2</v>
      </c>
      <c r="AE280" s="438">
        <f t="shared" si="29"/>
        <v>2.8393089405507137E-3</v>
      </c>
      <c r="AF280" s="224">
        <f t="shared" si="30"/>
        <v>1.8718541046898708E-7</v>
      </c>
      <c r="AG280" s="438">
        <f t="shared" si="31"/>
        <v>9.9999999796702557E-2</v>
      </c>
      <c r="AH280" s="438">
        <f t="shared" si="32"/>
        <v>0.81013678532345912</v>
      </c>
      <c r="AI280" s="438">
        <f t="shared" si="33"/>
        <v>9.1379796218589382E-2</v>
      </c>
      <c r="AJ280" s="437">
        <f t="shared" si="34"/>
        <v>1.4459147259745218E-52</v>
      </c>
    </row>
    <row r="281" spans="1:37" ht="12" customHeight="1" x14ac:dyDescent="0.3">
      <c r="B281" s="332">
        <v>31289</v>
      </c>
      <c r="C281" s="333">
        <v>31285</v>
      </c>
      <c r="D281" s="93">
        <f t="shared" si="36"/>
        <v>2.2592592592592591</v>
      </c>
      <c r="E281" s="94">
        <f t="shared" si="36"/>
        <v>1.6666666666666665</v>
      </c>
      <c r="F281" s="94">
        <f t="shared" si="36"/>
        <v>2.592592592592593</v>
      </c>
      <c r="G281" s="94">
        <f t="shared" si="24"/>
        <v>2.2222222222222223</v>
      </c>
      <c r="H281" s="94"/>
      <c r="I281" s="211"/>
      <c r="J281" s="362">
        <f>ND代替値</f>
        <v>1.6500000000000001E-2</v>
      </c>
      <c r="K281" s="355">
        <f>K783/27*1000</f>
        <v>0.18518518518518517</v>
      </c>
      <c r="L281" s="355">
        <f t="shared" si="18"/>
        <v>0.37037037037037035</v>
      </c>
      <c r="M281" s="355">
        <f t="shared" si="25"/>
        <v>0.37037037037037035</v>
      </c>
      <c r="N281" s="355"/>
      <c r="O281" s="356"/>
      <c r="P281" s="282"/>
      <c r="Q281" s="121"/>
      <c r="R281" s="121"/>
      <c r="S281" s="121"/>
      <c r="T281" s="99"/>
      <c r="U281" s="100"/>
      <c r="V281" s="283">
        <f t="shared" si="15"/>
        <v>1.0069793848899392E-3</v>
      </c>
      <c r="W281" s="284">
        <f t="shared" si="17"/>
        <v>1.0069793848899392E-3</v>
      </c>
      <c r="X281" s="284">
        <f t="shared" si="22"/>
        <v>1.0072336218413329E-3</v>
      </c>
      <c r="Y281" s="284">
        <f t="shared" si="26"/>
        <v>1.0072336218413329E-3</v>
      </c>
      <c r="Z281" s="99"/>
      <c r="AA281" s="100"/>
      <c r="AB281" s="221">
        <v>13.2</v>
      </c>
      <c r="AC281" s="19"/>
      <c r="AD281" s="438">
        <f t="shared" si="28"/>
        <v>9.1566692894666638E-2</v>
      </c>
      <c r="AE281" s="438">
        <f t="shared" si="29"/>
        <v>2.7670760539173227E-3</v>
      </c>
      <c r="AF281" s="224">
        <f t="shared" si="30"/>
        <v>1.3004753498800184E-7</v>
      </c>
      <c r="AG281" s="438">
        <f t="shared" si="31"/>
        <v>9.9999999792541511E-2</v>
      </c>
      <c r="AH281" s="438">
        <f t="shared" si="32"/>
        <v>0.80665297463180652</v>
      </c>
      <c r="AI281" s="438">
        <f t="shared" si="33"/>
        <v>9.1211347805025114E-2</v>
      </c>
      <c r="AJ281" s="437">
        <f t="shared" si="34"/>
        <v>1.3169242833258147E-53</v>
      </c>
    </row>
    <row r="282" spans="1:37" ht="12" customHeight="1" x14ac:dyDescent="0.3">
      <c r="B282" s="332">
        <v>31320</v>
      </c>
      <c r="C282" s="333">
        <v>31320</v>
      </c>
      <c r="D282" s="93">
        <f t="shared" si="36"/>
        <v>3.4814814814814818</v>
      </c>
      <c r="E282" s="94">
        <f t="shared" si="36"/>
        <v>3.666666666666667</v>
      </c>
      <c r="F282" s="94">
        <f t="shared" si="36"/>
        <v>3.333333333333333</v>
      </c>
      <c r="G282" s="94">
        <f t="shared" si="24"/>
        <v>3.333333333333333</v>
      </c>
      <c r="H282" s="94">
        <f>H784/27*1000</f>
        <v>2.2222222222222223</v>
      </c>
      <c r="I282" s="211">
        <f>I784/27*1000</f>
        <v>1.8518518518518519</v>
      </c>
      <c r="J282" s="354">
        <f>J784/27*1000</f>
        <v>0.18518518518518517</v>
      </c>
      <c r="K282" s="361">
        <f>ND代替値</f>
        <v>1.6500000000000001E-2</v>
      </c>
      <c r="L282" s="355">
        <f t="shared" si="18"/>
        <v>0.37037037037037035</v>
      </c>
      <c r="M282" s="355">
        <f t="shared" si="25"/>
        <v>0.37037037037037035</v>
      </c>
      <c r="N282" s="355">
        <f>N784/27*1000</f>
        <v>0.37037037037037035</v>
      </c>
      <c r="O282" s="356">
        <f>O784/27*1000</f>
        <v>0.37037037037037035</v>
      </c>
      <c r="P282" s="282"/>
      <c r="Q282" s="121"/>
      <c r="R282" s="121"/>
      <c r="S282" s="121"/>
      <c r="T282" s="121"/>
      <c r="U282" s="285"/>
      <c r="V282" s="283">
        <f t="shared" si="15"/>
        <v>1.0050112231210389E-3</v>
      </c>
      <c r="W282" s="284">
        <f t="shared" si="17"/>
        <v>1.0050112231210389E-3</v>
      </c>
      <c r="X282" s="284">
        <f t="shared" si="22"/>
        <v>1.0050112231210389E-3</v>
      </c>
      <c r="Y282" s="284">
        <f t="shared" si="26"/>
        <v>1.0050112231210389E-3</v>
      </c>
      <c r="Z282" s="284">
        <f>ND代替値*2.71828^(-(0.69315/30.07)*(C282-調査開始日)/365.25)</f>
        <v>1.0050112231210389E-3</v>
      </c>
      <c r="AA282" s="296">
        <f>ND代替値*2.71828^(-(0.69315/30.07)*(C282-調査開始日)/365.25)</f>
        <v>1.0050112231210389E-3</v>
      </c>
      <c r="AB282" s="221">
        <v>4.2</v>
      </c>
      <c r="AC282" s="19"/>
      <c r="AD282" s="438">
        <f t="shared" si="28"/>
        <v>9.1364656647367176E-2</v>
      </c>
      <c r="AE282" s="438">
        <f t="shared" si="29"/>
        <v>2.6793636033103242E-3</v>
      </c>
      <c r="AF282" s="224">
        <f t="shared" si="30"/>
        <v>8.2487812259996284E-8</v>
      </c>
      <c r="AG282" s="438">
        <f t="shared" si="31"/>
        <v>9.9999999787340185E-2</v>
      </c>
      <c r="AH282" s="438">
        <f t="shared" si="32"/>
        <v>0.80231927122485069</v>
      </c>
      <c r="AI282" s="438">
        <f t="shared" si="33"/>
        <v>9.1001223883773727E-2</v>
      </c>
      <c r="AJ282" s="437">
        <f t="shared" si="34"/>
        <v>6.5892117195003674E-55</v>
      </c>
    </row>
    <row r="283" spans="1:37" ht="12" customHeight="1" x14ac:dyDescent="0.3">
      <c r="B283" s="332">
        <v>31351</v>
      </c>
      <c r="C283" s="333">
        <v>31350</v>
      </c>
      <c r="D283" s="93">
        <f t="shared" si="36"/>
        <v>4.1851851851851851</v>
      </c>
      <c r="E283" s="94">
        <f t="shared" si="36"/>
        <v>5.8518518518518521</v>
      </c>
      <c r="F283" s="94">
        <f t="shared" si="36"/>
        <v>3.7037037037037037</v>
      </c>
      <c r="G283" s="94">
        <f t="shared" si="24"/>
        <v>3.7037037037037037</v>
      </c>
      <c r="H283" s="94"/>
      <c r="I283" s="211"/>
      <c r="J283" s="354">
        <f>J785/27*1000</f>
        <v>0.18518518518518517</v>
      </c>
      <c r="K283" s="355">
        <f>K785/27*1000</f>
        <v>0.37037037037037035</v>
      </c>
      <c r="L283" s="355">
        <f t="shared" si="18"/>
        <v>0.18518518518518517</v>
      </c>
      <c r="M283" s="355">
        <f t="shared" si="25"/>
        <v>0.37037037037037035</v>
      </c>
      <c r="N283" s="355"/>
      <c r="O283" s="356"/>
      <c r="P283" s="282"/>
      <c r="Q283" s="121"/>
      <c r="R283" s="121"/>
      <c r="S283" s="121"/>
      <c r="T283" s="99"/>
      <c r="U283" s="100"/>
      <c r="V283" s="283">
        <f t="shared" si="15"/>
        <v>1.0030469081645033E-3</v>
      </c>
      <c r="W283" s="284">
        <f t="shared" si="17"/>
        <v>1.0030469081645033E-3</v>
      </c>
      <c r="X283" s="284">
        <f t="shared" si="22"/>
        <v>1.0031102131962185E-3</v>
      </c>
      <c r="Y283" s="284">
        <f t="shared" si="26"/>
        <v>1.0031102131962185E-3</v>
      </c>
      <c r="Z283" s="99"/>
      <c r="AA283" s="100"/>
      <c r="AB283" s="221">
        <v>23.8</v>
      </c>
      <c r="AC283" s="19"/>
      <c r="AD283" s="438">
        <f t="shared" si="28"/>
        <v>9.1191837563292591E-2</v>
      </c>
      <c r="AE283" s="438">
        <f t="shared" si="29"/>
        <v>2.6063978152381811E-3</v>
      </c>
      <c r="AF283" s="224">
        <f t="shared" si="30"/>
        <v>5.5836998646899806E-8</v>
      </c>
      <c r="AG283" s="438">
        <f t="shared" si="31"/>
        <v>9.9999999782881904E-2</v>
      </c>
      <c r="AH283" s="438">
        <f t="shared" si="32"/>
        <v>0.79862320410827803</v>
      </c>
      <c r="AI283" s="438">
        <f t="shared" si="33"/>
        <v>9.0821502982689636E-2</v>
      </c>
      <c r="AJ283" s="437">
        <f t="shared" si="34"/>
        <v>5.0573651374187007E-56</v>
      </c>
    </row>
    <row r="284" spans="1:37" ht="12" customHeight="1" x14ac:dyDescent="0.3">
      <c r="B284" s="332">
        <v>31380</v>
      </c>
      <c r="C284" s="333">
        <v>31380</v>
      </c>
      <c r="D284" s="93">
        <f t="shared" si="36"/>
        <v>2.7777777777777777</v>
      </c>
      <c r="E284" s="94">
        <f t="shared" si="36"/>
        <v>2.7777777777777777</v>
      </c>
      <c r="F284" s="94">
        <f t="shared" si="36"/>
        <v>2.592592592592593</v>
      </c>
      <c r="G284" s="94">
        <f t="shared" si="24"/>
        <v>2.592592592592593</v>
      </c>
      <c r="H284" s="94"/>
      <c r="I284" s="211"/>
      <c r="J284" s="362">
        <f>ND代替値</f>
        <v>1.6500000000000001E-2</v>
      </c>
      <c r="K284" s="355">
        <f>K786/27*1000</f>
        <v>0.37037037037037035</v>
      </c>
      <c r="L284" s="355">
        <f t="shared" si="18"/>
        <v>0.18518518518518517</v>
      </c>
      <c r="M284" s="355">
        <f t="shared" si="25"/>
        <v>0.37037037037037035</v>
      </c>
      <c r="N284" s="355"/>
      <c r="O284" s="356"/>
      <c r="P284" s="282"/>
      <c r="Q284" s="121"/>
      <c r="R284" s="121"/>
      <c r="S284" s="121"/>
      <c r="T284" s="99"/>
      <c r="U284" s="100"/>
      <c r="V284" s="283">
        <f t="shared" si="15"/>
        <v>1.0012127990906797E-3</v>
      </c>
      <c r="W284" s="284">
        <f t="shared" si="17"/>
        <v>1.0012127990906797E-3</v>
      </c>
      <c r="X284" s="284">
        <f t="shared" si="22"/>
        <v>1.0012127990906797E-3</v>
      </c>
      <c r="Y284" s="284">
        <f t="shared" si="26"/>
        <v>1.0012127990906797E-3</v>
      </c>
      <c r="Z284" s="99"/>
      <c r="AA284" s="100"/>
      <c r="AB284" s="221">
        <v>17.3</v>
      </c>
      <c r="AC284" s="19"/>
      <c r="AD284" s="438">
        <f t="shared" si="28"/>
        <v>9.1019345371879973E-2</v>
      </c>
      <c r="AE284" s="438">
        <f t="shared" si="29"/>
        <v>2.535419068500187E-3</v>
      </c>
      <c r="AF284" s="224">
        <f t="shared" si="30"/>
        <v>3.7796740299850339E-8</v>
      </c>
      <c r="AG284" s="438">
        <f t="shared" si="31"/>
        <v>9.9999999778423623E-2</v>
      </c>
      <c r="AH284" s="438">
        <f t="shared" si="32"/>
        <v>0.79494416376972277</v>
      </c>
      <c r="AI284" s="438">
        <f t="shared" si="33"/>
        <v>9.0642137017516403E-2</v>
      </c>
      <c r="AJ284" s="437">
        <f t="shared" si="34"/>
        <v>3.8816391431897628E-57</v>
      </c>
    </row>
    <row r="285" spans="1:37" ht="12" customHeight="1" x14ac:dyDescent="0.3">
      <c r="B285" s="332">
        <v>31408</v>
      </c>
      <c r="C285" s="333">
        <v>31404</v>
      </c>
      <c r="D285" s="93">
        <f t="shared" si="36"/>
        <v>2.2222222222222223</v>
      </c>
      <c r="E285" s="94">
        <f t="shared" si="36"/>
        <v>3.1851851851851851</v>
      </c>
      <c r="F285" s="94">
        <f t="shared" si="36"/>
        <v>2.592592592592593</v>
      </c>
      <c r="G285" s="94">
        <f t="shared" si="24"/>
        <v>2.592592592592593</v>
      </c>
      <c r="H285" s="94">
        <f>H787/27*1000</f>
        <v>2.2222222222222223</v>
      </c>
      <c r="I285" s="211">
        <f>I787/27*1000</f>
        <v>2.2222222222222223</v>
      </c>
      <c r="J285" s="362">
        <f>ND代替値</f>
        <v>1.6500000000000001E-2</v>
      </c>
      <c r="K285" s="355">
        <f>K787/27*1000</f>
        <v>0.18518518518518517</v>
      </c>
      <c r="L285" s="355">
        <f t="shared" si="18"/>
        <v>0.37037037037037035</v>
      </c>
      <c r="M285" s="355">
        <f t="shared" si="25"/>
        <v>0.37037037037037035</v>
      </c>
      <c r="N285" s="355">
        <f>N787/27*1000</f>
        <v>0.37037037037037035</v>
      </c>
      <c r="O285" s="356">
        <f>O787/27*1000</f>
        <v>0.37037037037037035</v>
      </c>
      <c r="P285" s="282"/>
      <c r="Q285" s="121"/>
      <c r="R285" s="121"/>
      <c r="S285" s="121"/>
      <c r="T285" s="121"/>
      <c r="U285" s="285"/>
      <c r="V285" s="283">
        <f t="shared" si="15"/>
        <v>9.9944511748652708E-4</v>
      </c>
      <c r="W285" s="284">
        <f t="shared" si="17"/>
        <v>9.9944511748652708E-4</v>
      </c>
      <c r="X285" s="284">
        <f t="shared" si="22"/>
        <v>9.9969745222502123E-4</v>
      </c>
      <c r="Y285" s="284">
        <f t="shared" si="26"/>
        <v>9.9969745222502123E-4</v>
      </c>
      <c r="Z285" s="284">
        <f>ND代替値*2.71828^(-(0.69315/30.07)*(C285-調査開始日)/365.25)</f>
        <v>9.9969745222502123E-4</v>
      </c>
      <c r="AA285" s="296">
        <f>ND代替値*2.71828^(-(0.69315/30.07)*(C285-調査開始日)/365.25)</f>
        <v>9.9969745222502123E-4</v>
      </c>
      <c r="AB285" s="221">
        <v>12.5</v>
      </c>
      <c r="AC285" s="19"/>
      <c r="AD285" s="438">
        <f t="shared" si="28"/>
        <v>9.0881586565911013E-2</v>
      </c>
      <c r="AE285" s="438">
        <f t="shared" si="29"/>
        <v>2.4800303276876004E-3</v>
      </c>
      <c r="AF285" s="224">
        <f t="shared" si="30"/>
        <v>2.7661783068087073E-8</v>
      </c>
      <c r="AG285" s="438">
        <f t="shared" si="31"/>
        <v>9.9999999774857018E-2</v>
      </c>
      <c r="AH285" s="438">
        <f t="shared" si="32"/>
        <v>0.79201313805673201</v>
      </c>
      <c r="AI285" s="438">
        <f t="shared" si="33"/>
        <v>9.0498899328133223E-2</v>
      </c>
      <c r="AJ285" s="437">
        <f t="shared" si="34"/>
        <v>4.9783776393988762E-58</v>
      </c>
    </row>
    <row r="286" spans="1:37" ht="12" customHeight="1" x14ac:dyDescent="0.3">
      <c r="B286" s="332">
        <v>31442</v>
      </c>
      <c r="C286" s="333">
        <v>31439</v>
      </c>
      <c r="D286" s="93">
        <f t="shared" si="36"/>
        <v>2.3333333333333335</v>
      </c>
      <c r="E286" s="94">
        <f t="shared" si="36"/>
        <v>2.6666666666666665</v>
      </c>
      <c r="F286" s="94">
        <f t="shared" si="36"/>
        <v>2.9629629629629628</v>
      </c>
      <c r="G286" s="94">
        <f t="shared" si="24"/>
        <v>2.9629629629629628</v>
      </c>
      <c r="H286" s="94"/>
      <c r="I286" s="211"/>
      <c r="J286" s="365">
        <f>J788/27*1000</f>
        <v>0.37037037037037035</v>
      </c>
      <c r="K286" s="366">
        <f>K788/27*1000</f>
        <v>0.37037037037037035</v>
      </c>
      <c r="L286" s="355">
        <f t="shared" si="18"/>
        <v>0.37037037037037035</v>
      </c>
      <c r="M286" s="355">
        <f t="shared" si="25"/>
        <v>0.37037037037037035</v>
      </c>
      <c r="N286" s="355"/>
      <c r="O286" s="356"/>
      <c r="P286" s="282"/>
      <c r="Q286" s="121"/>
      <c r="R286" s="121"/>
      <c r="S286" s="121"/>
      <c r="T286" s="99"/>
      <c r="U286" s="100"/>
      <c r="V286" s="283">
        <f t="shared" si="15"/>
        <v>9.9730284215540145E-4</v>
      </c>
      <c r="W286" s="284">
        <f t="shared" si="17"/>
        <v>9.9730284215540145E-4</v>
      </c>
      <c r="X286" s="284">
        <f t="shared" si="22"/>
        <v>9.974916815971061E-4</v>
      </c>
      <c r="Y286" s="284">
        <f t="shared" si="26"/>
        <v>9.974916815971061E-4</v>
      </c>
      <c r="Z286" s="99"/>
      <c r="AA286" s="100"/>
      <c r="AB286" s="221">
        <v>1.7</v>
      </c>
      <c r="AC286" s="19"/>
      <c r="AD286" s="438">
        <f t="shared" si="28"/>
        <v>9.0681061963373277E-2</v>
      </c>
      <c r="AE286" s="438">
        <f t="shared" si="29"/>
        <v>2.4014168261493234E-3</v>
      </c>
      <c r="AF286" s="224">
        <f t="shared" si="30"/>
        <v>1.7545584148962341E-8</v>
      </c>
      <c r="AG286" s="438">
        <f t="shared" si="31"/>
        <v>9.9999999769655679E-2</v>
      </c>
      <c r="AH286" s="438">
        <f t="shared" si="32"/>
        <v>0.78775808645127943</v>
      </c>
      <c r="AI286" s="438">
        <f t="shared" si="33"/>
        <v>9.0290416677088398E-2</v>
      </c>
      <c r="AJ286" s="437">
        <f t="shared" si="34"/>
        <v>2.4909240949512703E-59</v>
      </c>
    </row>
    <row r="287" spans="1:37" ht="12" customHeight="1" x14ac:dyDescent="0.3">
      <c r="B287" s="332">
        <v>31471</v>
      </c>
      <c r="C287" s="333">
        <v>31467</v>
      </c>
      <c r="D287" s="93">
        <f t="shared" si="36"/>
        <v>3.2222222222222219</v>
      </c>
      <c r="E287" s="94">
        <f t="shared" si="36"/>
        <v>1.2222222222222221</v>
      </c>
      <c r="F287" s="94">
        <f t="shared" si="36"/>
        <v>3.333333333333333</v>
      </c>
      <c r="G287" s="94">
        <f t="shared" si="24"/>
        <v>3.333333333333333</v>
      </c>
      <c r="H287" s="94"/>
      <c r="I287" s="211"/>
      <c r="J287" s="362">
        <f>ND代替値</f>
        <v>1.6500000000000001E-2</v>
      </c>
      <c r="K287" s="361">
        <f>ND代替値</f>
        <v>1.6500000000000001E-2</v>
      </c>
      <c r="L287" s="355">
        <f t="shared" si="18"/>
        <v>0.37037037037037035</v>
      </c>
      <c r="M287" s="355">
        <f t="shared" si="25"/>
        <v>0.37037037037037035</v>
      </c>
      <c r="N287" s="355"/>
      <c r="O287" s="356"/>
      <c r="P287" s="282"/>
      <c r="Q287" s="121"/>
      <c r="R287" s="121"/>
      <c r="S287" s="121"/>
      <c r="T287" s="99"/>
      <c r="U287" s="100"/>
      <c r="V287" s="283">
        <f t="shared" si="15"/>
        <v>9.9547923632275462E-4</v>
      </c>
      <c r="W287" s="284">
        <f t="shared" si="17"/>
        <v>9.9547923632275462E-4</v>
      </c>
      <c r="X287" s="284">
        <f t="shared" si="22"/>
        <v>9.9573056977606661E-4</v>
      </c>
      <c r="Y287" s="284">
        <f t="shared" si="26"/>
        <v>9.9573056977606661E-4</v>
      </c>
      <c r="Z287" s="99"/>
      <c r="AA287" s="100"/>
      <c r="AB287" s="221">
        <v>19.2</v>
      </c>
      <c r="AC287" s="19"/>
      <c r="AD287" s="438">
        <f t="shared" si="28"/>
        <v>9.0520960888733334E-2</v>
      </c>
      <c r="AE287" s="438">
        <f t="shared" si="29"/>
        <v>2.3403240486479381E-3</v>
      </c>
      <c r="AF287" s="224">
        <f t="shared" si="30"/>
        <v>1.2189838742133982E-8</v>
      </c>
      <c r="AG287" s="438">
        <f t="shared" si="31"/>
        <v>9.9999999765494632E-2</v>
      </c>
      <c r="AH287" s="438">
        <f t="shared" si="32"/>
        <v>0.78437051031138216</v>
      </c>
      <c r="AI287" s="438">
        <f t="shared" si="33"/>
        <v>9.0123976412624152E-2</v>
      </c>
      <c r="AJ287" s="437">
        <f t="shared" si="34"/>
        <v>2.2687080846705253E-60</v>
      </c>
    </row>
    <row r="288" spans="1:37" ht="12" customHeight="1" x14ac:dyDescent="0.3">
      <c r="A288" s="117"/>
      <c r="B288" s="334">
        <v>31502</v>
      </c>
      <c r="C288" s="335">
        <v>31495</v>
      </c>
      <c r="D288" s="97">
        <f t="shared" si="36"/>
        <v>3.2962962962962963</v>
      </c>
      <c r="E288" s="98">
        <f t="shared" si="36"/>
        <v>4.2592592592592595</v>
      </c>
      <c r="F288" s="98">
        <f t="shared" si="36"/>
        <v>3.333333333333333</v>
      </c>
      <c r="G288" s="98">
        <f t="shared" si="24"/>
        <v>2.9629629629629628</v>
      </c>
      <c r="H288" s="98">
        <f>H790/27*1000</f>
        <v>2.2222222222222223</v>
      </c>
      <c r="I288" s="212">
        <f>I790/27*1000</f>
        <v>2.2222222222222223</v>
      </c>
      <c r="J288" s="357">
        <f>J790/27*1000</f>
        <v>0.37037037037037035</v>
      </c>
      <c r="K288" s="358">
        <f>K790/27*1000</f>
        <v>0.37037037037037035</v>
      </c>
      <c r="L288" s="358">
        <f t="shared" si="18"/>
        <v>0.37037037037037035</v>
      </c>
      <c r="M288" s="358">
        <f t="shared" si="25"/>
        <v>0.37037037037037035</v>
      </c>
      <c r="N288" s="358">
        <f>N790/27*1000</f>
        <v>0.37037037037037035</v>
      </c>
      <c r="O288" s="359">
        <f>O790/27*1000</f>
        <v>0.37037037037037035</v>
      </c>
      <c r="P288" s="289"/>
      <c r="Q288" s="290"/>
      <c r="R288" s="290"/>
      <c r="S288" s="290"/>
      <c r="T288" s="290"/>
      <c r="U288" s="291"/>
      <c r="V288" s="297">
        <f t="shared" si="15"/>
        <v>9.93533551829046E-4</v>
      </c>
      <c r="W288" s="293">
        <f t="shared" si="17"/>
        <v>9.93533551829046E-4</v>
      </c>
      <c r="X288" s="293">
        <f t="shared" si="22"/>
        <v>9.9397256726902307E-4</v>
      </c>
      <c r="Y288" s="293">
        <f t="shared" si="26"/>
        <v>9.9397256726902307E-4</v>
      </c>
      <c r="Z288" s="293">
        <f>ND代替値*2.71828^(-(0.69315/30.07)*(C288-調査開始日)/365.25)</f>
        <v>9.9397256726902307E-4</v>
      </c>
      <c r="AA288" s="298">
        <f>ND代替値*2.71828^(-(0.69315/30.07)*(C288-調査開始日)/365.25)</f>
        <v>9.9397256726902307E-4</v>
      </c>
      <c r="AB288" s="222">
        <v>13.2</v>
      </c>
      <c r="AC288" s="226"/>
      <c r="AD288" s="438">
        <f t="shared" si="28"/>
        <v>9.0361142479002093E-2</v>
      </c>
      <c r="AE288" s="438">
        <f t="shared" si="29"/>
        <v>2.280785490065231E-3</v>
      </c>
      <c r="AF288" s="224">
        <f t="shared" si="30"/>
        <v>8.4689211426465067E-9</v>
      </c>
      <c r="AG288" s="438">
        <f t="shared" si="31"/>
        <v>9.9999999761333558E-2</v>
      </c>
      <c r="AH288" s="438">
        <f t="shared" si="32"/>
        <v>0.78099750167932891</v>
      </c>
      <c r="AI288" s="438">
        <f t="shared" si="33"/>
        <v>8.9957842962134785E-2</v>
      </c>
      <c r="AJ288" s="437">
        <f t="shared" si="34"/>
        <v>2.0663160245957803E-61</v>
      </c>
      <c r="AK288" s="117"/>
    </row>
    <row r="289" spans="1:64" s="236" customFormat="1" ht="12" customHeight="1" thickBot="1" x14ac:dyDescent="0.35">
      <c r="A289" s="229"/>
      <c r="B289" s="336">
        <v>31527</v>
      </c>
      <c r="C289" s="337">
        <v>31527</v>
      </c>
      <c r="D289" s="260"/>
      <c r="E289" s="261"/>
      <c r="F289" s="261"/>
      <c r="G289" s="261"/>
      <c r="H289" s="261"/>
      <c r="I289" s="262"/>
      <c r="J289" s="367"/>
      <c r="K289" s="368"/>
      <c r="L289" s="368"/>
      <c r="M289" s="368"/>
      <c r="N289" s="368"/>
      <c r="O289" s="369"/>
      <c r="P289" s="299"/>
      <c r="Q289" s="300"/>
      <c r="R289" s="300"/>
      <c r="S289" s="300"/>
      <c r="T289" s="300"/>
      <c r="U289" s="301"/>
      <c r="V289" s="302"/>
      <c r="W289" s="300"/>
      <c r="X289" s="300"/>
      <c r="Y289" s="300"/>
      <c r="Z289" s="300"/>
      <c r="AA289" s="301"/>
      <c r="AB289" s="263"/>
      <c r="AC289" s="230"/>
      <c r="AD289" s="442">
        <f t="shared" si="28"/>
        <v>9.0178838348028589E-2</v>
      </c>
      <c r="AE289" s="442">
        <f t="shared" si="29"/>
        <v>2.2145938729930185E-3</v>
      </c>
      <c r="AF289" s="258">
        <f t="shared" ref="AF289" si="37">10*2.71828^(-(0.69315/0.1459)*(C289-調査開始日)/365.25)</f>
        <v>5.585505987009088E-9</v>
      </c>
      <c r="AG289" s="442">
        <f t="shared" si="31"/>
        <v>9.9999999756578084E-2</v>
      </c>
      <c r="AH289" s="442">
        <f t="shared" ref="AH289" si="38">1*2.71828^(-(0.69315/12.33)*(C289-調査開始日)/365.25)</f>
        <v>0.77716039208831045</v>
      </c>
      <c r="AI289" s="442">
        <f t="shared" ref="AI289" si="39">0.1*2.71828^(-(0.69315/28.799)*(C289-調査開始日)/365.25)</f>
        <v>8.9768351126683049E-2</v>
      </c>
      <c r="AJ289" s="443">
        <f t="shared" ref="AJ289" si="40">0.1*2.71828^(-(0.69315/0.022177)*(C289-調査開始日)/365.25)</f>
        <v>1.3364733872288112E-62</v>
      </c>
      <c r="AK289" s="229"/>
      <c r="AL289" s="5"/>
      <c r="AM289" s="5"/>
      <c r="AN289" s="5"/>
      <c r="AO289" s="5"/>
      <c r="AP289" s="5"/>
      <c r="AQ289" s="5"/>
      <c r="AR289" s="5"/>
      <c r="AS289" s="5"/>
      <c r="AT289" s="5"/>
      <c r="AU289" s="5"/>
      <c r="AV289" s="5"/>
      <c r="AW289" s="5"/>
      <c r="AX289" s="5"/>
      <c r="AY289" s="5"/>
      <c r="AZ289" s="5"/>
      <c r="BA289" s="5"/>
      <c r="BB289" s="5"/>
      <c r="BC289" s="5"/>
      <c r="BD289" s="5"/>
      <c r="BE289" s="5"/>
      <c r="BF289" s="5"/>
      <c r="BG289" s="5"/>
      <c r="BH289" s="5"/>
      <c r="BI289" s="5"/>
      <c r="BJ289" s="5"/>
      <c r="BK289" s="5"/>
      <c r="BL289" s="5"/>
    </row>
    <row r="290" spans="1:64" ht="12" customHeight="1" x14ac:dyDescent="0.3">
      <c r="B290" s="330">
        <v>31534</v>
      </c>
      <c r="C290" s="331">
        <v>31530</v>
      </c>
      <c r="D290" s="89">
        <f t="shared" ref="D290:G308" si="41">D792/27*1000</f>
        <v>3.5555555555555558</v>
      </c>
      <c r="E290" s="90">
        <f t="shared" si="41"/>
        <v>4.0740740740740735</v>
      </c>
      <c r="F290" s="90">
        <f t="shared" si="41"/>
        <v>3.6444444444444444</v>
      </c>
      <c r="G290" s="90">
        <f t="shared" si="41"/>
        <v>3.8518518518518516</v>
      </c>
      <c r="H290" s="90"/>
      <c r="I290" s="210"/>
      <c r="J290" s="360">
        <f t="shared" ref="J290:K292" si="42">ND代替値</f>
        <v>1.6500000000000001E-2</v>
      </c>
      <c r="K290" s="364">
        <f t="shared" si="42"/>
        <v>1.6500000000000001E-2</v>
      </c>
      <c r="L290" s="352">
        <f t="shared" ref="L290:M313" si="43">L792/27*1000</f>
        <v>0.27407407407407408</v>
      </c>
      <c r="M290" s="352">
        <f t="shared" si="43"/>
        <v>0.25555555555555554</v>
      </c>
      <c r="N290" s="352"/>
      <c r="O290" s="353"/>
      <c r="P290" s="286"/>
      <c r="Q290" s="120"/>
      <c r="R290" s="120"/>
      <c r="S290" s="120"/>
      <c r="T290" s="127"/>
      <c r="U290" s="281"/>
      <c r="V290" s="287">
        <f>ND代替値*2.71828^(-(0.69315/30.07)*(B290-事故日Cb)/365.25)</f>
        <v>1.099583547958939E-3</v>
      </c>
      <c r="W290" s="288">
        <f>ND代替値*2.71828^(-(0.69315/30.07)*(B290-事故日Cb)/365.25)</f>
        <v>1.099583547958939E-3</v>
      </c>
      <c r="X290" s="288">
        <f>ND代替値*2.71828^(-(0.69315/30.07)*(C290-事故日Cb)/365.25)</f>
        <v>1.0998611651308796E-3</v>
      </c>
      <c r="Y290" s="288">
        <f>ND代替値*2.71828^(-(0.69315/30.07)*(C290-事故日Cb)/365.25)</f>
        <v>1.0998611651308796E-3</v>
      </c>
      <c r="Z290" s="127"/>
      <c r="AA290" s="281"/>
      <c r="AB290" s="223">
        <v>16.399999999999999</v>
      </c>
      <c r="AC290" s="19"/>
      <c r="AD290" s="444"/>
      <c r="AE290" s="444"/>
      <c r="AF290" s="257"/>
      <c r="AG290" s="444"/>
      <c r="AH290" s="444"/>
      <c r="AI290" s="444"/>
      <c r="AJ290" s="444"/>
    </row>
    <row r="291" spans="1:64" ht="12" customHeight="1" x14ac:dyDescent="0.3">
      <c r="B291" s="332">
        <v>31568</v>
      </c>
      <c r="C291" s="333">
        <v>31562</v>
      </c>
      <c r="D291" s="93">
        <f t="shared" si="41"/>
        <v>2.6666666666666665</v>
      </c>
      <c r="E291" s="94">
        <f t="shared" si="41"/>
        <v>3.1481481481481484</v>
      </c>
      <c r="F291" s="94">
        <f t="shared" si="41"/>
        <v>3.333333333333333</v>
      </c>
      <c r="G291" s="94">
        <f t="shared" si="41"/>
        <v>3.5185185185185186</v>
      </c>
      <c r="H291" s="94"/>
      <c r="I291" s="211"/>
      <c r="J291" s="362">
        <f t="shared" si="42"/>
        <v>1.6500000000000001E-2</v>
      </c>
      <c r="K291" s="361">
        <f t="shared" si="42"/>
        <v>1.6500000000000001E-2</v>
      </c>
      <c r="L291" s="355">
        <f t="shared" si="43"/>
        <v>0.28888888888888886</v>
      </c>
      <c r="M291" s="355">
        <f t="shared" si="43"/>
        <v>0.25555555555555554</v>
      </c>
      <c r="N291" s="355"/>
      <c r="O291" s="356"/>
      <c r="P291" s="282"/>
      <c r="Q291" s="121"/>
      <c r="R291" s="121"/>
      <c r="S291" s="121"/>
      <c r="T291" s="99"/>
      <c r="U291" s="100"/>
      <c r="V291" s="208">
        <f>P793/27*1000</f>
        <v>4.4444444444444446</v>
      </c>
      <c r="W291" s="99">
        <f t="shared" ref="W291:Y291" si="44">Q793/27*1000</f>
        <v>5.2962962962962958</v>
      </c>
      <c r="X291" s="99">
        <f t="shared" si="44"/>
        <v>4.5555555555555554</v>
      </c>
      <c r="Y291" s="99">
        <f t="shared" si="44"/>
        <v>4.5925925925925926</v>
      </c>
      <c r="Z291" s="99"/>
      <c r="AA291" s="100"/>
      <c r="AB291" s="221">
        <v>11.9</v>
      </c>
      <c r="AC291" s="19"/>
      <c r="AD291" s="438">
        <f t="shared" ref="AD291:AD354" si="45">0.1*2.71828^(-(0.69315/30.07)*(C291-事故日Cb)/365.25)</f>
        <v>9.9785653529779292E-2</v>
      </c>
      <c r="AE291" s="438">
        <f t="shared" ref="AE291:AE354" si="46">0.01*2.71828^(-(0.69315/2.062)*(C291-事故日Cb)/365.25)</f>
        <v>9.6919297129415497E-3</v>
      </c>
      <c r="AF291" s="257">
        <f t="shared" ref="AF291:AF353" si="47">10*2.71828^(-(0.69315/0.1459)*(C291-事故日Cb)/365.25)</f>
        <v>6.4259387946856625</v>
      </c>
      <c r="AG291" s="438">
        <f t="shared" ref="AG291:AG354" si="48">0.1*2.71828^(-(0.69315/(1.277*10^9))*(C291-事故日Cb)/365.25)</f>
        <v>9.9999999994947297E-2</v>
      </c>
      <c r="AH291" s="438">
        <f t="shared" ref="AH291:AH353" si="49">1*2.71828^(-(0.69315/12.33)*(C291-事故日Cb)/365.25)</f>
        <v>0.99478064651791298</v>
      </c>
      <c r="AI291" s="438">
        <f t="shared" ref="AI291:AI353" si="50">0.1*2.71828^(-(0.69315/28.799)*(C291-事故日Cb)/365.25)</f>
        <v>9.9776204267910618E-2</v>
      </c>
      <c r="AJ291" s="438">
        <f t="shared" ref="AJ291:AJ353" si="51">0.1*2.71828^(-(0.69315/0.022177)*(C291-事故日Cb)/365.25)</f>
        <v>5.4504993815191081E-3</v>
      </c>
    </row>
    <row r="292" spans="1:64" ht="12" customHeight="1" x14ac:dyDescent="0.3">
      <c r="B292" s="332">
        <v>31594</v>
      </c>
      <c r="C292" s="333">
        <v>31593</v>
      </c>
      <c r="D292" s="93">
        <f t="shared" si="41"/>
        <v>3</v>
      </c>
      <c r="E292" s="94">
        <f t="shared" si="41"/>
        <v>2.2222222222222223</v>
      </c>
      <c r="F292" s="94">
        <f t="shared" si="41"/>
        <v>2.088888888888889</v>
      </c>
      <c r="G292" s="94">
        <f t="shared" si="41"/>
        <v>1.8407407407407408</v>
      </c>
      <c r="H292" s="94">
        <f>H794/27*1000</f>
        <v>2.0814814814814815</v>
      </c>
      <c r="I292" s="211">
        <f>I794/27*1000</f>
        <v>2.0481481481481483</v>
      </c>
      <c r="J292" s="362">
        <f t="shared" si="42"/>
        <v>1.6500000000000001E-2</v>
      </c>
      <c r="K292" s="361">
        <f t="shared" si="42"/>
        <v>1.6500000000000001E-2</v>
      </c>
      <c r="L292" s="355">
        <f t="shared" si="43"/>
        <v>0.27407407407407408</v>
      </c>
      <c r="M292" s="355">
        <f t="shared" si="43"/>
        <v>0.27037037037037037</v>
      </c>
      <c r="N292" s="355">
        <f>N794/27*1000</f>
        <v>0.21111111111111111</v>
      </c>
      <c r="O292" s="356">
        <f>O794/27*1000</f>
        <v>0.31851851851851853</v>
      </c>
      <c r="P292" s="282"/>
      <c r="Q292" s="121"/>
      <c r="R292" s="121"/>
      <c r="S292" s="121"/>
      <c r="T292" s="121"/>
      <c r="U292" s="285"/>
      <c r="V292" s="208">
        <f t="shared" ref="V292:AA292" si="52">P794/27*1000</f>
        <v>0.11111111111111112</v>
      </c>
      <c r="W292" s="99">
        <f t="shared" si="52"/>
        <v>8.5185185185185183E-2</v>
      </c>
      <c r="X292" s="99">
        <f t="shared" si="52"/>
        <v>5.5555555555555559E-2</v>
      </c>
      <c r="Y292" s="99">
        <f t="shared" si="52"/>
        <v>4.4444444444444439E-2</v>
      </c>
      <c r="Z292" s="99">
        <f t="shared" si="52"/>
        <v>1.6222222222222222</v>
      </c>
      <c r="AA292" s="100">
        <f t="shared" si="52"/>
        <v>1.5074074074074073</v>
      </c>
      <c r="AB292" s="221">
        <v>0.9</v>
      </c>
      <c r="AC292" s="19"/>
      <c r="AD292" s="438">
        <f t="shared" si="45"/>
        <v>9.9590620432469648E-2</v>
      </c>
      <c r="AE292" s="438">
        <f t="shared" si="46"/>
        <v>9.4193212056760383E-3</v>
      </c>
      <c r="AF292" s="257">
        <f t="shared" si="47"/>
        <v>4.293583777043632</v>
      </c>
      <c r="AG292" s="438">
        <f t="shared" si="48"/>
        <v>9.9999999990340399E-2</v>
      </c>
      <c r="AH292" s="438">
        <f t="shared" si="49"/>
        <v>0.9900455700579377</v>
      </c>
      <c r="AI292" s="438">
        <f t="shared" si="50"/>
        <v>9.9572591753419981E-2</v>
      </c>
      <c r="AJ292" s="437">
        <f t="shared" si="51"/>
        <v>3.8402854298097189E-4</v>
      </c>
    </row>
    <row r="293" spans="1:64" ht="12" customHeight="1" x14ac:dyDescent="0.3">
      <c r="B293" s="332">
        <v>31623</v>
      </c>
      <c r="C293" s="333">
        <v>31621</v>
      </c>
      <c r="D293" s="93">
        <f t="shared" si="41"/>
        <v>0.77777777777777779</v>
      </c>
      <c r="E293" s="94">
        <f t="shared" si="41"/>
        <v>0.92592592592592593</v>
      </c>
      <c r="F293" s="94">
        <f t="shared" si="41"/>
        <v>1.0037037037037038</v>
      </c>
      <c r="G293" s="94">
        <f t="shared" si="41"/>
        <v>0.8</v>
      </c>
      <c r="H293" s="94"/>
      <c r="I293" s="211"/>
      <c r="J293" s="354">
        <f t="shared" ref="J293:K295" si="53">J795/27*1000</f>
        <v>0.28518518518518521</v>
      </c>
      <c r="K293" s="355">
        <f t="shared" si="53"/>
        <v>0.3037037037037037</v>
      </c>
      <c r="L293" s="355">
        <f t="shared" si="43"/>
        <v>0.27777777777777779</v>
      </c>
      <c r="M293" s="355">
        <f t="shared" si="43"/>
        <v>0.23703703703703705</v>
      </c>
      <c r="N293" s="355"/>
      <c r="O293" s="356"/>
      <c r="P293" s="282"/>
      <c r="Q293" s="121"/>
      <c r="R293" s="121"/>
      <c r="S293" s="121"/>
      <c r="T293" s="99"/>
      <c r="U293" s="100"/>
      <c r="V293" s="283">
        <f t="shared" ref="V293:V308" si="54">ND代替値*2.71828^(-(0.69315/30.07)*(B293-事故日Cb)/365.25)</f>
        <v>1.0934246585081113E-3</v>
      </c>
      <c r="W293" s="284">
        <f t="shared" ref="W293:W324" si="55">ND代替値*2.71828^(-(0.69315/30.07)*(B293-事故日Cb)/365.25)</f>
        <v>1.0934246585081113E-3</v>
      </c>
      <c r="X293" s="284">
        <f t="shared" ref="X293:X324" si="56">ND代替値*2.71828^(-(0.69315/30.07)*(C293-事故日Cb)/365.25)</f>
        <v>1.0935626809005455E-3</v>
      </c>
      <c r="Y293" s="284">
        <f t="shared" ref="Y293:Y356" si="57">ND代替値*2.71828^(-(0.69315/30.07)*(C293-事故日Cb)/365.25)</f>
        <v>1.0935626809005455E-3</v>
      </c>
      <c r="Z293" s="99"/>
      <c r="AA293" s="100"/>
      <c r="AB293" s="221">
        <v>10.5</v>
      </c>
      <c r="AC293" s="19"/>
      <c r="AD293" s="438">
        <f t="shared" si="45"/>
        <v>9.9414789172776866E-2</v>
      </c>
      <c r="AE293" s="438">
        <f t="shared" si="46"/>
        <v>9.1796907973411435E-3</v>
      </c>
      <c r="AF293" s="257">
        <f t="shared" si="47"/>
        <v>2.9829781341933703</v>
      </c>
      <c r="AG293" s="438">
        <f t="shared" si="48"/>
        <v>9.9999999986179353E-2</v>
      </c>
      <c r="AH293" s="438">
        <f t="shared" si="49"/>
        <v>0.98578810217760438</v>
      </c>
      <c r="AI293" s="438">
        <f t="shared" si="50"/>
        <v>9.9389040839438711E-2</v>
      </c>
      <c r="AJ293" s="437">
        <f t="shared" si="51"/>
        <v>3.4976925309409442E-5</v>
      </c>
    </row>
    <row r="294" spans="1:64" ht="12" customHeight="1" x14ac:dyDescent="0.3">
      <c r="B294" s="332">
        <v>31657</v>
      </c>
      <c r="C294" s="333">
        <v>31649</v>
      </c>
      <c r="D294" s="93">
        <f t="shared" si="41"/>
        <v>1.7407407407407409</v>
      </c>
      <c r="E294" s="94">
        <f t="shared" si="41"/>
        <v>1.9259259259259258</v>
      </c>
      <c r="F294" s="94">
        <f t="shared" si="41"/>
        <v>1.8481481481481483</v>
      </c>
      <c r="G294" s="94">
        <f t="shared" si="41"/>
        <v>1.4296296296296296</v>
      </c>
      <c r="H294" s="94"/>
      <c r="I294" s="211"/>
      <c r="J294" s="354">
        <f t="shared" si="53"/>
        <v>0.21851851851851853</v>
      </c>
      <c r="K294" s="355">
        <f t="shared" si="53"/>
        <v>0.29629629629629628</v>
      </c>
      <c r="L294" s="355">
        <f t="shared" si="43"/>
        <v>0.25185185185185183</v>
      </c>
      <c r="M294" s="355">
        <f t="shared" si="43"/>
        <v>0.25555555555555554</v>
      </c>
      <c r="N294" s="355"/>
      <c r="O294" s="356"/>
      <c r="P294" s="282"/>
      <c r="Q294" s="121"/>
      <c r="R294" s="121"/>
      <c r="S294" s="121"/>
      <c r="T294" s="99"/>
      <c r="U294" s="100"/>
      <c r="V294" s="283">
        <f t="shared" si="54"/>
        <v>1.0910809413480762E-3</v>
      </c>
      <c r="W294" s="284">
        <f t="shared" si="55"/>
        <v>1.0910809413480762E-3</v>
      </c>
      <c r="X294" s="284">
        <f t="shared" si="56"/>
        <v>1.0916319518529632E-3</v>
      </c>
      <c r="Y294" s="284">
        <f t="shared" si="57"/>
        <v>1.0916319518529632E-3</v>
      </c>
      <c r="Z294" s="99"/>
      <c r="AA294" s="100"/>
      <c r="AB294" s="221">
        <v>6.2</v>
      </c>
      <c r="AC294" s="19"/>
      <c r="AD294" s="438">
        <f t="shared" si="45"/>
        <v>9.9239268350269375E-2</v>
      </c>
      <c r="AE294" s="438">
        <f t="shared" si="46"/>
        <v>8.94615665978255E-3</v>
      </c>
      <c r="AF294" s="257">
        <f t="shared" si="47"/>
        <v>2.0724315655959153</v>
      </c>
      <c r="AG294" s="438">
        <f t="shared" si="48"/>
        <v>9.9999999982018278E-2</v>
      </c>
      <c r="AH294" s="438">
        <f t="shared" si="49"/>
        <v>0.9815489425785261</v>
      </c>
      <c r="AI294" s="438">
        <f t="shared" si="50"/>
        <v>9.9205828280997138E-2</v>
      </c>
      <c r="AJ294" s="437">
        <f t="shared" si="51"/>
        <v>3.1856624369731353E-6</v>
      </c>
    </row>
    <row r="295" spans="1:64" ht="12" customHeight="1" x14ac:dyDescent="0.3">
      <c r="B295" s="332">
        <v>31686</v>
      </c>
      <c r="C295" s="333">
        <v>31684</v>
      </c>
      <c r="D295" s="93">
        <f t="shared" si="41"/>
        <v>3.1111111111111112</v>
      </c>
      <c r="E295" s="94">
        <f t="shared" si="41"/>
        <v>3.333333333333333</v>
      </c>
      <c r="F295" s="94">
        <f t="shared" si="41"/>
        <v>2.3888888888888888</v>
      </c>
      <c r="G295" s="94">
        <f t="shared" si="41"/>
        <v>2.2740740740740741</v>
      </c>
      <c r="H295" s="94">
        <f>H797/27*1000</f>
        <v>1.5259259259259259</v>
      </c>
      <c r="I295" s="211">
        <f>I797/27*1000</f>
        <v>1.4</v>
      </c>
      <c r="J295" s="354">
        <f t="shared" si="53"/>
        <v>0.34444444444444444</v>
      </c>
      <c r="K295" s="355">
        <f t="shared" si="53"/>
        <v>0.20370370370370369</v>
      </c>
      <c r="L295" s="355">
        <f t="shared" si="43"/>
        <v>0.28148148148148144</v>
      </c>
      <c r="M295" s="355">
        <f t="shared" si="43"/>
        <v>0.29259259259259263</v>
      </c>
      <c r="N295" s="355">
        <f>N797/27*1000</f>
        <v>0.22222222222222224</v>
      </c>
      <c r="O295" s="356">
        <f>O797/27*1000</f>
        <v>0.26296296296296301</v>
      </c>
      <c r="P295" s="282"/>
      <c r="Q295" s="121"/>
      <c r="R295" s="121"/>
      <c r="S295" s="121"/>
      <c r="T295" s="121"/>
      <c r="U295" s="285"/>
      <c r="V295" s="283">
        <f t="shared" si="54"/>
        <v>1.0890858587268015E-3</v>
      </c>
      <c r="W295" s="284">
        <f t="shared" si="55"/>
        <v>1.0890858587268015E-3</v>
      </c>
      <c r="X295" s="284">
        <f t="shared" si="56"/>
        <v>1.0892233334349292E-3</v>
      </c>
      <c r="Y295" s="284">
        <f t="shared" si="57"/>
        <v>1.0892233334349292E-3</v>
      </c>
      <c r="Z295" s="284">
        <f>ND代替値*2.71828^(-(0.69315/30.07)*(C295-事故日Cb)/365.25)</f>
        <v>1.0892233334349292E-3</v>
      </c>
      <c r="AA295" s="296">
        <f>ND代替値*2.71828^(-(0.69315/30.07)*(C295-事故日Cb)/365.25)</f>
        <v>1.0892233334349292E-3</v>
      </c>
      <c r="AB295" s="221">
        <v>3.5</v>
      </c>
      <c r="AC295" s="19"/>
      <c r="AD295" s="438">
        <f t="shared" si="45"/>
        <v>9.9020303039539015E-2</v>
      </c>
      <c r="AE295" s="438">
        <f t="shared" si="46"/>
        <v>8.662575974303097E-3</v>
      </c>
      <c r="AF295" s="257">
        <f t="shared" si="47"/>
        <v>1.3145220009001952</v>
      </c>
      <c r="AG295" s="438">
        <f t="shared" si="48"/>
        <v>9.9999999976816967E-2</v>
      </c>
      <c r="AH295" s="438">
        <f t="shared" si="49"/>
        <v>0.97627561919124406</v>
      </c>
      <c r="AI295" s="438">
        <f t="shared" si="50"/>
        <v>9.8977287445333184E-2</v>
      </c>
      <c r="AJ295" s="437">
        <f t="shared" si="51"/>
        <v>1.5939416206271499E-7</v>
      </c>
    </row>
    <row r="296" spans="1:64" ht="12" customHeight="1" x14ac:dyDescent="0.3">
      <c r="B296" s="332">
        <v>31716</v>
      </c>
      <c r="C296" s="333">
        <v>31712</v>
      </c>
      <c r="D296" s="93">
        <f t="shared" si="41"/>
        <v>3.666666666666667</v>
      </c>
      <c r="E296" s="94">
        <f t="shared" si="41"/>
        <v>3.9259259259259256</v>
      </c>
      <c r="F296" s="94">
        <f t="shared" si="41"/>
        <v>3.8148148148148149</v>
      </c>
      <c r="G296" s="94">
        <f t="shared" si="41"/>
        <v>3.7037037037037037</v>
      </c>
      <c r="H296" s="94"/>
      <c r="I296" s="211"/>
      <c r="J296" s="362">
        <f>ND代替値</f>
        <v>1.6500000000000001E-2</v>
      </c>
      <c r="K296" s="355">
        <f>K798/27*1000</f>
        <v>0.48148148148148145</v>
      </c>
      <c r="L296" s="355">
        <f t="shared" si="43"/>
        <v>0.28148148148148144</v>
      </c>
      <c r="M296" s="355">
        <f t="shared" si="43"/>
        <v>0.28518518518518521</v>
      </c>
      <c r="N296" s="355"/>
      <c r="O296" s="356"/>
      <c r="P296" s="282"/>
      <c r="Q296" s="121"/>
      <c r="R296" s="121"/>
      <c r="S296" s="121"/>
      <c r="T296" s="99"/>
      <c r="U296" s="100"/>
      <c r="V296" s="283">
        <f t="shared" si="54"/>
        <v>1.0870258190189945E-3</v>
      </c>
      <c r="W296" s="284">
        <f t="shared" si="55"/>
        <v>1.0870258190189945E-3</v>
      </c>
      <c r="X296" s="284">
        <f t="shared" si="56"/>
        <v>1.0873002656804265E-3</v>
      </c>
      <c r="Y296" s="284">
        <f t="shared" si="57"/>
        <v>1.0873002656804265E-3</v>
      </c>
      <c r="Z296" s="99"/>
      <c r="AA296" s="100"/>
      <c r="AB296" s="221">
        <v>29</v>
      </c>
      <c r="AC296" s="19"/>
      <c r="AD296" s="438">
        <f t="shared" si="45"/>
        <v>9.8845478698220579E-2</v>
      </c>
      <c r="AE296" s="438">
        <f t="shared" si="46"/>
        <v>8.4421973957805371E-3</v>
      </c>
      <c r="AF296" s="257">
        <f t="shared" si="47"/>
        <v>0.91326746820842364</v>
      </c>
      <c r="AG296" s="438">
        <f t="shared" si="48"/>
        <v>9.9999999972655906E-2</v>
      </c>
      <c r="AH296" s="438">
        <f t="shared" si="49"/>
        <v>0.9720773658817361</v>
      </c>
      <c r="AI296" s="438">
        <f t="shared" si="50"/>
        <v>9.8794833908129209E-2</v>
      </c>
      <c r="AJ296" s="437">
        <f t="shared" si="51"/>
        <v>1.4517456587855048E-8</v>
      </c>
    </row>
    <row r="297" spans="1:64" ht="12" customHeight="1" x14ac:dyDescent="0.3">
      <c r="B297" s="332">
        <v>31747</v>
      </c>
      <c r="C297" s="333">
        <v>31741</v>
      </c>
      <c r="D297" s="93">
        <f t="shared" si="41"/>
        <v>3.5185185185185186</v>
      </c>
      <c r="E297" s="94">
        <f t="shared" si="41"/>
        <v>4.5185185185185182</v>
      </c>
      <c r="F297" s="94">
        <f t="shared" si="41"/>
        <v>2.7777777777777777</v>
      </c>
      <c r="G297" s="94">
        <f t="shared" si="41"/>
        <v>3.0370370370370372</v>
      </c>
      <c r="H297" s="94"/>
      <c r="I297" s="211"/>
      <c r="J297" s="354">
        <f>J799/27*1000</f>
        <v>0.40740740740740738</v>
      </c>
      <c r="K297" s="355">
        <f>K799/27*1000</f>
        <v>0.28888888888888886</v>
      </c>
      <c r="L297" s="355">
        <f t="shared" si="43"/>
        <v>0.20370370370370369</v>
      </c>
      <c r="M297" s="355">
        <f t="shared" si="43"/>
        <v>0.23703703703703705</v>
      </c>
      <c r="N297" s="355"/>
      <c r="O297" s="356"/>
      <c r="P297" s="282"/>
      <c r="Q297" s="121"/>
      <c r="R297" s="121"/>
      <c r="S297" s="121"/>
      <c r="T297" s="99"/>
      <c r="U297" s="100"/>
      <c r="V297" s="283">
        <f t="shared" si="54"/>
        <v>1.0849012048601511E-3</v>
      </c>
      <c r="W297" s="284">
        <f t="shared" si="55"/>
        <v>1.0849012048601511E-3</v>
      </c>
      <c r="X297" s="284">
        <f t="shared" si="56"/>
        <v>1.085312096167094E-3</v>
      </c>
      <c r="Y297" s="284">
        <f t="shared" si="57"/>
        <v>1.085312096167094E-3</v>
      </c>
      <c r="Z297" s="99"/>
      <c r="AA297" s="100"/>
      <c r="AB297" s="221">
        <v>11.2</v>
      </c>
      <c r="AC297" s="19"/>
      <c r="AD297" s="438">
        <f t="shared" si="45"/>
        <v>9.8664736015190366E-2</v>
      </c>
      <c r="AE297" s="438">
        <f t="shared" si="46"/>
        <v>8.2198567746595633E-3</v>
      </c>
      <c r="AF297" s="257">
        <f t="shared" si="47"/>
        <v>0.62629535740084219</v>
      </c>
      <c r="AG297" s="438">
        <f t="shared" si="48"/>
        <v>9.9999999968346243E-2</v>
      </c>
      <c r="AH297" s="438">
        <f t="shared" si="49"/>
        <v>0.9677482062942343</v>
      </c>
      <c r="AI297" s="438">
        <f t="shared" si="50"/>
        <v>9.8606218730350456E-2</v>
      </c>
      <c r="AJ297" s="437">
        <f t="shared" si="51"/>
        <v>1.2137941014790071E-9</v>
      </c>
    </row>
    <row r="298" spans="1:64" ht="12" customHeight="1" x14ac:dyDescent="0.3">
      <c r="B298" s="332">
        <v>31772</v>
      </c>
      <c r="C298" s="333">
        <v>31769</v>
      </c>
      <c r="D298" s="93">
        <f t="shared" si="41"/>
        <v>3.4444444444444446</v>
      </c>
      <c r="E298" s="94">
        <f t="shared" si="41"/>
        <v>3.9629629629629632</v>
      </c>
      <c r="F298" s="94">
        <f t="shared" si="41"/>
        <v>2.7407407407407405</v>
      </c>
      <c r="G298" s="94">
        <f t="shared" si="41"/>
        <v>2.9629629629629628</v>
      </c>
      <c r="H298" s="94">
        <f>H800/27*1000</f>
        <v>2.9</v>
      </c>
      <c r="I298" s="211">
        <f>I800/27*1000</f>
        <v>2.3666666666666667</v>
      </c>
      <c r="J298" s="354">
        <f>J800/27*1000</f>
        <v>0.44444444444444448</v>
      </c>
      <c r="K298" s="355">
        <f>K800/27*1000</f>
        <v>0.24074074074074073</v>
      </c>
      <c r="L298" s="355">
        <f t="shared" si="43"/>
        <v>0.21851851851851853</v>
      </c>
      <c r="M298" s="355">
        <f t="shared" si="43"/>
        <v>0.24814814814814817</v>
      </c>
      <c r="N298" s="355">
        <f>N800/27*1000</f>
        <v>0.18518518518518517</v>
      </c>
      <c r="O298" s="356">
        <f>O800/27*1000</f>
        <v>0.25555555555555554</v>
      </c>
      <c r="P298" s="282"/>
      <c r="Q298" s="121"/>
      <c r="R298" s="121"/>
      <c r="S298" s="121"/>
      <c r="T298" s="121"/>
      <c r="U298" s="285"/>
      <c r="V298" s="283">
        <f t="shared" si="54"/>
        <v>1.0831908315145564E-3</v>
      </c>
      <c r="W298" s="284">
        <f t="shared" si="55"/>
        <v>1.0831908315145564E-3</v>
      </c>
      <c r="X298" s="284">
        <f t="shared" si="56"/>
        <v>1.0833959338598387E-3</v>
      </c>
      <c r="Y298" s="284">
        <f t="shared" si="57"/>
        <v>1.0833959338598387E-3</v>
      </c>
      <c r="Z298" s="284">
        <f>ND代替値*2.71828^(-(0.69315/30.07)*(C298-事故日Cb)/365.25)</f>
        <v>1.0833959338598387E-3</v>
      </c>
      <c r="AA298" s="296">
        <f>ND代替値*2.71828^(-(0.69315/30.07)*(C298-事故日Cb)/365.25)</f>
        <v>1.0833959338598387E-3</v>
      </c>
      <c r="AB298" s="221">
        <v>4.2</v>
      </c>
      <c r="AC298" s="19"/>
      <c r="AD298" s="438">
        <f t="shared" si="45"/>
        <v>9.8490539441803526E-2</v>
      </c>
      <c r="AE298" s="438">
        <f t="shared" si="46"/>
        <v>8.010741107791864E-3</v>
      </c>
      <c r="AF298" s="257">
        <f t="shared" si="47"/>
        <v>0.43512027566861844</v>
      </c>
      <c r="AG298" s="438">
        <f t="shared" si="48"/>
        <v>9.9999999964185182E-2</v>
      </c>
      <c r="AH298" s="438">
        <f t="shared" si="49"/>
        <v>0.96358662320235011</v>
      </c>
      <c r="AI298" s="438">
        <f t="shared" si="50"/>
        <v>9.8424449216737583E-2</v>
      </c>
      <c r="AJ298" s="437">
        <f t="shared" si="51"/>
        <v>1.1055112023414469E-10</v>
      </c>
    </row>
    <row r="299" spans="1:64" ht="12" customHeight="1" x14ac:dyDescent="0.3">
      <c r="B299" s="332">
        <v>31806</v>
      </c>
      <c r="C299" s="333">
        <v>31803</v>
      </c>
      <c r="D299" s="93">
        <f t="shared" si="41"/>
        <v>3</v>
      </c>
      <c r="E299" s="94">
        <f t="shared" si="41"/>
        <v>4</v>
      </c>
      <c r="F299" s="94">
        <f t="shared" si="41"/>
        <v>2.5555555555555558</v>
      </c>
      <c r="G299" s="94">
        <f t="shared" si="41"/>
        <v>3.2962962962962963</v>
      </c>
      <c r="H299" s="94"/>
      <c r="I299" s="211"/>
      <c r="J299" s="354">
        <f>J801/27*1000</f>
        <v>0.33703703703703708</v>
      </c>
      <c r="K299" s="355">
        <f>K801/27*1000</f>
        <v>0.18888888888888891</v>
      </c>
      <c r="L299" s="355">
        <f t="shared" si="43"/>
        <v>0.21481481481481479</v>
      </c>
      <c r="M299" s="355">
        <f t="shared" si="43"/>
        <v>0.28888888888888886</v>
      </c>
      <c r="N299" s="355"/>
      <c r="O299" s="356"/>
      <c r="P299" s="282"/>
      <c r="Q299" s="121"/>
      <c r="R299" s="121"/>
      <c r="S299" s="121"/>
      <c r="T299" s="99"/>
      <c r="U299" s="100"/>
      <c r="V299" s="283">
        <f t="shared" si="54"/>
        <v>1.0808690502014503E-3</v>
      </c>
      <c r="W299" s="284">
        <f t="shared" si="55"/>
        <v>1.0808690502014503E-3</v>
      </c>
      <c r="X299" s="284">
        <f t="shared" si="56"/>
        <v>1.0810737129170955E-3</v>
      </c>
      <c r="Y299" s="284">
        <f t="shared" si="57"/>
        <v>1.0810737129170955E-3</v>
      </c>
      <c r="Z299" s="99"/>
      <c r="AA299" s="100"/>
      <c r="AB299" s="221">
        <v>6.2</v>
      </c>
      <c r="AC299" s="19"/>
      <c r="AD299" s="438">
        <f t="shared" si="45"/>
        <v>9.8279428447008668E-2</v>
      </c>
      <c r="AE299" s="438">
        <f t="shared" si="46"/>
        <v>7.7639539765290257E-3</v>
      </c>
      <c r="AF299" s="257">
        <f t="shared" si="47"/>
        <v>0.27960562597732974</v>
      </c>
      <c r="AG299" s="438">
        <f t="shared" si="48"/>
        <v>9.9999999959132474E-2</v>
      </c>
      <c r="AH299" s="438">
        <f t="shared" si="49"/>
        <v>0.95855732400524651</v>
      </c>
      <c r="AI299" s="438">
        <f t="shared" si="50"/>
        <v>9.8204179500058053E-2</v>
      </c>
      <c r="AJ299" s="437">
        <f t="shared" si="51"/>
        <v>6.0255881246245029E-12</v>
      </c>
    </row>
    <row r="300" spans="1:64" ht="12" customHeight="1" x14ac:dyDescent="0.3">
      <c r="B300" s="332">
        <v>31835</v>
      </c>
      <c r="C300" s="333">
        <v>31831</v>
      </c>
      <c r="D300" s="93">
        <f t="shared" si="41"/>
        <v>3.5555555555555558</v>
      </c>
      <c r="E300" s="94">
        <f t="shared" si="41"/>
        <v>5.2222222222222214</v>
      </c>
      <c r="F300" s="94">
        <f t="shared" si="41"/>
        <v>3.2222222222222219</v>
      </c>
      <c r="G300" s="94">
        <f t="shared" si="41"/>
        <v>3.5925925925925926</v>
      </c>
      <c r="H300" s="94"/>
      <c r="I300" s="211"/>
      <c r="J300" s="354">
        <f>J802/27*1000</f>
        <v>0.28518518518518521</v>
      </c>
      <c r="K300" s="361">
        <f>ND代替値</f>
        <v>1.6500000000000001E-2</v>
      </c>
      <c r="L300" s="355">
        <f t="shared" si="43"/>
        <v>0.35925925925925928</v>
      </c>
      <c r="M300" s="355">
        <f t="shared" si="43"/>
        <v>0.34444444444444444</v>
      </c>
      <c r="N300" s="355"/>
      <c r="O300" s="356"/>
      <c r="P300" s="282"/>
      <c r="Q300" s="121"/>
      <c r="R300" s="121"/>
      <c r="S300" s="121"/>
      <c r="T300" s="99"/>
      <c r="U300" s="100"/>
      <c r="V300" s="283">
        <f t="shared" si="54"/>
        <v>1.0788926404079972E-3</v>
      </c>
      <c r="W300" s="284">
        <f t="shared" si="55"/>
        <v>1.0788926404079972E-3</v>
      </c>
      <c r="X300" s="284">
        <f t="shared" si="56"/>
        <v>1.0791650336465226E-3</v>
      </c>
      <c r="Y300" s="284">
        <f t="shared" si="57"/>
        <v>1.0791650336465226E-3</v>
      </c>
      <c r="Z300" s="99"/>
      <c r="AA300" s="100"/>
      <c r="AB300" s="221">
        <v>2.2999999999999998</v>
      </c>
      <c r="AC300" s="19"/>
      <c r="AD300" s="438">
        <f t="shared" si="45"/>
        <v>9.8105912149683866E-2</v>
      </c>
      <c r="AE300" s="438">
        <f t="shared" si="46"/>
        <v>7.5664366160882466E-3</v>
      </c>
      <c r="AF300" s="257">
        <f t="shared" si="47"/>
        <v>0.19425671229411029</v>
      </c>
      <c r="AG300" s="438">
        <f t="shared" si="48"/>
        <v>9.99999999549714E-2</v>
      </c>
      <c r="AH300" s="438">
        <f t="shared" si="49"/>
        <v>0.95443526423160208</v>
      </c>
      <c r="AI300" s="438">
        <f t="shared" si="50"/>
        <v>9.8023151100710401E-2</v>
      </c>
      <c r="AJ300" s="437">
        <f t="shared" si="51"/>
        <v>5.4880437830033497E-13</v>
      </c>
    </row>
    <row r="301" spans="1:64" ht="12" customHeight="1" x14ac:dyDescent="0.3">
      <c r="B301" s="334">
        <v>31866</v>
      </c>
      <c r="C301" s="335">
        <v>31859</v>
      </c>
      <c r="D301" s="97">
        <f t="shared" si="41"/>
        <v>3.2962962962962963</v>
      </c>
      <c r="E301" s="98">
        <f t="shared" si="41"/>
        <v>4.7037037037037042</v>
      </c>
      <c r="F301" s="98">
        <f t="shared" si="41"/>
        <v>3.1111111111111112</v>
      </c>
      <c r="G301" s="98">
        <f t="shared" si="41"/>
        <v>3.1111111111111112</v>
      </c>
      <c r="H301" s="98">
        <f>H803/27*1000</f>
        <v>2.7481481481481485</v>
      </c>
      <c r="I301" s="212">
        <f>I803/27*1000</f>
        <v>2.0592592592592589</v>
      </c>
      <c r="J301" s="370">
        <f>ND代替値</f>
        <v>1.6500000000000001E-2</v>
      </c>
      <c r="K301" s="358">
        <f t="shared" ref="K301:K313" si="58">K803/27*1000</f>
        <v>0.15185185185185185</v>
      </c>
      <c r="L301" s="358">
        <f t="shared" si="43"/>
        <v>0.25925925925925924</v>
      </c>
      <c r="M301" s="358">
        <f t="shared" si="43"/>
        <v>0.25925925925925924</v>
      </c>
      <c r="N301" s="358">
        <f>N803/27*1000</f>
        <v>0.28148148148148144</v>
      </c>
      <c r="O301" s="359">
        <f>O803/27*1000</f>
        <v>0.25185185185185183</v>
      </c>
      <c r="P301" s="289"/>
      <c r="Q301" s="290"/>
      <c r="R301" s="290"/>
      <c r="S301" s="290"/>
      <c r="T301" s="290"/>
      <c r="U301" s="291"/>
      <c r="V301" s="297">
        <f t="shared" si="54"/>
        <v>1.076783922712817E-3</v>
      </c>
      <c r="W301" s="293">
        <f t="shared" si="55"/>
        <v>1.076783922712817E-3</v>
      </c>
      <c r="X301" s="293">
        <f t="shared" si="56"/>
        <v>1.0772597242262329E-3</v>
      </c>
      <c r="Y301" s="293">
        <f t="shared" si="57"/>
        <v>1.0772597242262329E-3</v>
      </c>
      <c r="Z301" s="293">
        <f>ND代替値*2.71828^(-(0.69315/30.07)*(C301-事故日Cb)/365.25)</f>
        <v>1.0772597242262329E-3</v>
      </c>
      <c r="AA301" s="298">
        <f>ND代替値*2.71828^(-(0.69315/30.07)*(C301-事故日Cb)/365.25)</f>
        <v>1.0772597242262329E-3</v>
      </c>
      <c r="AB301" s="222">
        <v>11</v>
      </c>
      <c r="AC301" s="19"/>
      <c r="AD301" s="438">
        <f t="shared" si="45"/>
        <v>9.7932702202384814E-2</v>
      </c>
      <c r="AE301" s="438">
        <f t="shared" si="46"/>
        <v>7.3739441576231163E-3</v>
      </c>
      <c r="AF301" s="257">
        <f t="shared" si="47"/>
        <v>0.13496033972641294</v>
      </c>
      <c r="AG301" s="438">
        <f t="shared" si="48"/>
        <v>9.9999999950810353E-2</v>
      </c>
      <c r="AH301" s="438">
        <f t="shared" si="49"/>
        <v>0.95033093044716244</v>
      </c>
      <c r="AI301" s="438">
        <f t="shared" si="50"/>
        <v>9.7842456406929457E-2</v>
      </c>
      <c r="AJ301" s="437">
        <f t="shared" si="51"/>
        <v>4.9984539170669952E-14</v>
      </c>
    </row>
    <row r="302" spans="1:64" ht="12" customHeight="1" x14ac:dyDescent="0.3">
      <c r="B302" s="330">
        <v>31897</v>
      </c>
      <c r="C302" s="331">
        <v>31895</v>
      </c>
      <c r="D302" s="89">
        <f t="shared" si="41"/>
        <v>5.2592592592592586</v>
      </c>
      <c r="E302" s="90">
        <f t="shared" si="41"/>
        <v>5.4074074074074066</v>
      </c>
      <c r="F302" s="90">
        <f t="shared" si="41"/>
        <v>4.1111111111111116</v>
      </c>
      <c r="G302" s="90">
        <f t="shared" si="41"/>
        <v>4.1481481481481479</v>
      </c>
      <c r="H302" s="90"/>
      <c r="I302" s="210"/>
      <c r="J302" s="351">
        <f t="shared" ref="J302:J308" si="59">J804/27*1000</f>
        <v>0.37037037037037035</v>
      </c>
      <c r="K302" s="352">
        <f t="shared" si="58"/>
        <v>0.34814814814814815</v>
      </c>
      <c r="L302" s="352">
        <f t="shared" si="43"/>
        <v>0.24444444444444444</v>
      </c>
      <c r="M302" s="352">
        <f t="shared" si="43"/>
        <v>0.27777777777777779</v>
      </c>
      <c r="N302" s="352"/>
      <c r="O302" s="353"/>
      <c r="P302" s="286"/>
      <c r="Q302" s="120"/>
      <c r="R302" s="120"/>
      <c r="S302" s="120"/>
      <c r="T302" s="127"/>
      <c r="U302" s="281"/>
      <c r="V302" s="287">
        <f t="shared" si="54"/>
        <v>1.0746793265494295E-3</v>
      </c>
      <c r="W302" s="288">
        <f t="shared" si="55"/>
        <v>1.0746793265494295E-3</v>
      </c>
      <c r="X302" s="288">
        <f t="shared" si="56"/>
        <v>1.0748149827289346E-3</v>
      </c>
      <c r="Y302" s="288">
        <f t="shared" si="57"/>
        <v>1.0748149827289346E-3</v>
      </c>
      <c r="Z302" s="127"/>
      <c r="AA302" s="281"/>
      <c r="AB302" s="223">
        <v>31.9</v>
      </c>
      <c r="AC302" s="19"/>
      <c r="AD302" s="438">
        <f t="shared" si="45"/>
        <v>9.7710452975357687E-2</v>
      </c>
      <c r="AE302" s="438">
        <f t="shared" si="46"/>
        <v>7.1336320298317213E-3</v>
      </c>
      <c r="AF302" s="257">
        <f t="shared" si="47"/>
        <v>8.449770229320186E-2</v>
      </c>
      <c r="AG302" s="438">
        <f t="shared" si="48"/>
        <v>9.999999994546041E-2</v>
      </c>
      <c r="AH302" s="438">
        <f t="shared" si="49"/>
        <v>0.94507985358260937</v>
      </c>
      <c r="AI302" s="438">
        <f t="shared" si="50"/>
        <v>9.7610624010809277E-2</v>
      </c>
      <c r="AJ302" s="437">
        <f t="shared" si="51"/>
        <v>2.2958563464622393E-15</v>
      </c>
    </row>
    <row r="303" spans="1:64" ht="12" customHeight="1" x14ac:dyDescent="0.3">
      <c r="B303" s="332">
        <v>31930</v>
      </c>
      <c r="C303" s="333">
        <v>31923</v>
      </c>
      <c r="D303" s="93">
        <f t="shared" si="41"/>
        <v>4.3703703703703702</v>
      </c>
      <c r="E303" s="94">
        <f t="shared" si="41"/>
        <v>5.9629629629629637</v>
      </c>
      <c r="F303" s="94">
        <f t="shared" si="41"/>
        <v>4.1111111111111116</v>
      </c>
      <c r="G303" s="94">
        <f t="shared" si="41"/>
        <v>4.0740740740740735</v>
      </c>
      <c r="H303" s="94"/>
      <c r="I303" s="211"/>
      <c r="J303" s="354">
        <f t="shared" si="59"/>
        <v>0.21851851851851853</v>
      </c>
      <c r="K303" s="355">
        <f t="shared" si="58"/>
        <v>0.36296296296296293</v>
      </c>
      <c r="L303" s="355">
        <f t="shared" si="43"/>
        <v>0.25185185185185183</v>
      </c>
      <c r="M303" s="355">
        <f t="shared" si="43"/>
        <v>0.3</v>
      </c>
      <c r="N303" s="355"/>
      <c r="O303" s="356"/>
      <c r="P303" s="282"/>
      <c r="Q303" s="121"/>
      <c r="R303" s="121"/>
      <c r="S303" s="121"/>
      <c r="T303" s="99"/>
      <c r="U303" s="100"/>
      <c r="V303" s="283">
        <f t="shared" si="54"/>
        <v>1.0724434699136626E-3</v>
      </c>
      <c r="W303" s="284">
        <f t="shared" si="55"/>
        <v>1.0724434699136626E-3</v>
      </c>
      <c r="X303" s="284">
        <f t="shared" si="56"/>
        <v>1.0729173534991014E-3</v>
      </c>
      <c r="Y303" s="284">
        <f t="shared" si="57"/>
        <v>1.0729173534991014E-3</v>
      </c>
      <c r="Z303" s="99"/>
      <c r="AA303" s="100"/>
      <c r="AB303" s="221">
        <v>27.3</v>
      </c>
      <c r="AC303" s="19"/>
      <c r="AD303" s="438">
        <f t="shared" si="45"/>
        <v>9.7537941227191033E-2</v>
      </c>
      <c r="AE303" s="438">
        <f t="shared" si="46"/>
        <v>6.952150252228749E-3</v>
      </c>
      <c r="AF303" s="257">
        <f t="shared" si="47"/>
        <v>5.8704991312352073E-2</v>
      </c>
      <c r="AG303" s="438">
        <f t="shared" si="48"/>
        <v>9.9999999941299364E-2</v>
      </c>
      <c r="AH303" s="438">
        <f t="shared" si="49"/>
        <v>0.94101575063354725</v>
      </c>
      <c r="AI303" s="438">
        <f t="shared" si="50"/>
        <v>9.7430689764487405E-2</v>
      </c>
      <c r="AJ303" s="437">
        <f t="shared" si="51"/>
        <v>2.0910423826314896E-16</v>
      </c>
    </row>
    <row r="304" spans="1:64" ht="12" customHeight="1" x14ac:dyDescent="0.3">
      <c r="B304" s="332">
        <v>31958</v>
      </c>
      <c r="C304" s="333">
        <v>31953</v>
      </c>
      <c r="D304" s="93">
        <f t="shared" si="41"/>
        <v>3.2222222222222219</v>
      </c>
      <c r="E304" s="94">
        <f t="shared" si="41"/>
        <v>4.7407407407407405</v>
      </c>
      <c r="F304" s="94">
        <f t="shared" si="41"/>
        <v>3.1481481481481484</v>
      </c>
      <c r="G304" s="94">
        <f t="shared" si="41"/>
        <v>2.3777777777777778</v>
      </c>
      <c r="H304" s="94">
        <f>H806/27*1000</f>
        <v>2.8851851851851853</v>
      </c>
      <c r="I304" s="211">
        <f>I806/27*1000</f>
        <v>2.1777777777777776</v>
      </c>
      <c r="J304" s="354">
        <f t="shared" si="59"/>
        <v>0.21851851851851853</v>
      </c>
      <c r="K304" s="355">
        <f t="shared" si="58"/>
        <v>0.3666666666666667</v>
      </c>
      <c r="L304" s="355">
        <f t="shared" si="43"/>
        <v>0.28518518518518521</v>
      </c>
      <c r="M304" s="355">
        <f t="shared" si="43"/>
        <v>0.23703703703703705</v>
      </c>
      <c r="N304" s="355">
        <f>N806/27*1000</f>
        <v>0.28148148148148144</v>
      </c>
      <c r="O304" s="356">
        <f>O806/27*1000</f>
        <v>0.27037037037037037</v>
      </c>
      <c r="P304" s="282"/>
      <c r="Q304" s="121"/>
      <c r="R304" s="121"/>
      <c r="S304" s="121"/>
      <c r="T304" s="121"/>
      <c r="U304" s="285"/>
      <c r="V304" s="283">
        <f t="shared" si="54"/>
        <v>1.0705500276854151E-3</v>
      </c>
      <c r="W304" s="284">
        <f t="shared" si="55"/>
        <v>1.0705500276854151E-3</v>
      </c>
      <c r="X304" s="284">
        <f t="shared" si="56"/>
        <v>1.0708878970208146E-3</v>
      </c>
      <c r="Y304" s="284">
        <f t="shared" si="57"/>
        <v>1.0708878970208146E-3</v>
      </c>
      <c r="Z304" s="284">
        <f>ND代替値*2.71828^(-(0.69315/30.07)*(C304-事故日Cb)/365.25)</f>
        <v>1.0708878970208146E-3</v>
      </c>
      <c r="AA304" s="296">
        <f>ND代替値*2.71828^(-(0.69315/30.07)*(C304-事故日Cb)/365.25)</f>
        <v>1.0708878970208146E-3</v>
      </c>
      <c r="AB304" s="221">
        <v>14.9</v>
      </c>
      <c r="AC304" s="19"/>
      <c r="AD304" s="438">
        <f t="shared" si="45"/>
        <v>9.7353445183710419E-2</v>
      </c>
      <c r="AE304" s="438">
        <f t="shared" si="46"/>
        <v>6.7628257718472555E-3</v>
      </c>
      <c r="AF304" s="257">
        <f t="shared" si="47"/>
        <v>3.9738119252603094E-2</v>
      </c>
      <c r="AG304" s="438">
        <f t="shared" si="48"/>
        <v>9.9999999936841083E-2</v>
      </c>
      <c r="AH304" s="438">
        <f t="shared" si="49"/>
        <v>0.93668074648141753</v>
      </c>
      <c r="AI304" s="438">
        <f t="shared" si="50"/>
        <v>9.723827112866687E-2</v>
      </c>
      <c r="AJ304" s="437">
        <f t="shared" si="51"/>
        <v>1.6049210887379335E-17</v>
      </c>
    </row>
    <row r="305" spans="2:36" ht="12" customHeight="1" x14ac:dyDescent="0.3">
      <c r="B305" s="332">
        <v>31988</v>
      </c>
      <c r="C305" s="333">
        <v>31985</v>
      </c>
      <c r="D305" s="93">
        <f t="shared" si="41"/>
        <v>1.8888888888888888</v>
      </c>
      <c r="E305" s="94">
        <f t="shared" si="41"/>
        <v>2.2962962962962963</v>
      </c>
      <c r="F305" s="94">
        <f t="shared" si="41"/>
        <v>1.5481481481481481</v>
      </c>
      <c r="G305" s="94">
        <f t="shared" si="41"/>
        <v>1.6814814814814816</v>
      </c>
      <c r="H305" s="94"/>
      <c r="I305" s="211"/>
      <c r="J305" s="354">
        <f t="shared" si="59"/>
        <v>0.36296296296296293</v>
      </c>
      <c r="K305" s="355">
        <f t="shared" si="58"/>
        <v>0.44444444444444448</v>
      </c>
      <c r="L305" s="355">
        <f t="shared" si="43"/>
        <v>0.24444444444444444</v>
      </c>
      <c r="M305" s="355">
        <f t="shared" si="43"/>
        <v>0.28518518518518521</v>
      </c>
      <c r="N305" s="355"/>
      <c r="O305" s="356"/>
      <c r="P305" s="282"/>
      <c r="Q305" s="121"/>
      <c r="R305" s="121"/>
      <c r="S305" s="121"/>
      <c r="T305" s="99"/>
      <c r="U305" s="100"/>
      <c r="V305" s="283">
        <f t="shared" si="54"/>
        <v>1.0685250490773887E-3</v>
      </c>
      <c r="W305" s="284">
        <f t="shared" si="55"/>
        <v>1.0685250490773887E-3</v>
      </c>
      <c r="X305" s="284">
        <f t="shared" si="56"/>
        <v>1.0687273744545821E-3</v>
      </c>
      <c r="Y305" s="284">
        <f t="shared" si="57"/>
        <v>1.0687273744545821E-3</v>
      </c>
      <c r="Z305" s="99"/>
      <c r="AA305" s="100"/>
      <c r="AB305" s="221">
        <v>35.4</v>
      </c>
      <c r="AC305" s="19"/>
      <c r="AD305" s="438">
        <f t="shared" si="45"/>
        <v>9.7157034041325654E-2</v>
      </c>
      <c r="AE305" s="438">
        <f t="shared" si="46"/>
        <v>6.5665590138526677E-3</v>
      </c>
      <c r="AF305" s="257">
        <f t="shared" si="47"/>
        <v>2.6208474404159479E-2</v>
      </c>
      <c r="AG305" s="438">
        <f t="shared" si="48"/>
        <v>9.9999999932085581E-2</v>
      </c>
      <c r="AH305" s="438">
        <f t="shared" si="49"/>
        <v>0.93207875138115404</v>
      </c>
      <c r="AI305" s="438">
        <f t="shared" si="50"/>
        <v>9.7033443424204446E-2</v>
      </c>
      <c r="AJ305" s="437">
        <f t="shared" si="51"/>
        <v>1.0380475678303402E-18</v>
      </c>
    </row>
    <row r="306" spans="2:36" ht="12" customHeight="1" x14ac:dyDescent="0.3">
      <c r="B306" s="332">
        <v>32020</v>
      </c>
      <c r="C306" s="333">
        <v>32015</v>
      </c>
      <c r="D306" s="93">
        <f t="shared" si="41"/>
        <v>1.4814814814814814</v>
      </c>
      <c r="E306" s="94">
        <f t="shared" si="41"/>
        <v>1.7407407407407409</v>
      </c>
      <c r="F306" s="94">
        <f t="shared" si="41"/>
        <v>1.462962962962963</v>
      </c>
      <c r="G306" s="94">
        <f t="shared" si="41"/>
        <v>1.4666666666666668</v>
      </c>
      <c r="H306" s="94"/>
      <c r="I306" s="211"/>
      <c r="J306" s="354">
        <f t="shared" si="59"/>
        <v>0.21111111111111111</v>
      </c>
      <c r="K306" s="355">
        <f t="shared" si="58"/>
        <v>0.33333333333333331</v>
      </c>
      <c r="L306" s="355">
        <f t="shared" si="43"/>
        <v>0.34074074074074073</v>
      </c>
      <c r="M306" s="355">
        <f t="shared" si="43"/>
        <v>0.27777777777777779</v>
      </c>
      <c r="N306" s="355"/>
      <c r="O306" s="356"/>
      <c r="P306" s="282"/>
      <c r="Q306" s="121"/>
      <c r="R306" s="121"/>
      <c r="S306" s="121"/>
      <c r="T306" s="99"/>
      <c r="U306" s="100"/>
      <c r="V306" s="283">
        <f t="shared" si="54"/>
        <v>1.0663692935706367E-3</v>
      </c>
      <c r="W306" s="284">
        <f t="shared" si="55"/>
        <v>1.0663692935706367E-3</v>
      </c>
      <c r="X306" s="284">
        <f t="shared" si="56"/>
        <v>1.0667058434517182E-3</v>
      </c>
      <c r="Y306" s="284">
        <f t="shared" si="57"/>
        <v>1.0667058434517182E-3</v>
      </c>
      <c r="Z306" s="99"/>
      <c r="AA306" s="100"/>
      <c r="AB306" s="221">
        <v>34</v>
      </c>
      <c r="AC306" s="19"/>
      <c r="AD306" s="438">
        <f t="shared" si="45"/>
        <v>9.6973258495610754E-2</v>
      </c>
      <c r="AE306" s="438">
        <f t="shared" si="46"/>
        <v>6.3877351495678697E-3</v>
      </c>
      <c r="AF306" s="257">
        <f t="shared" si="47"/>
        <v>1.7740833581933419E-2</v>
      </c>
      <c r="AG306" s="438">
        <f t="shared" si="48"/>
        <v>9.99999999276273E-2</v>
      </c>
      <c r="AH306" s="438">
        <f t="shared" si="49"/>
        <v>0.92778491755889458</v>
      </c>
      <c r="AI306" s="438">
        <f t="shared" si="50"/>
        <v>9.6841809321461372E-2</v>
      </c>
      <c r="AJ306" s="437">
        <f t="shared" si="51"/>
        <v>7.9672437371999201E-20</v>
      </c>
    </row>
    <row r="307" spans="2:36" ht="12" customHeight="1" x14ac:dyDescent="0.3">
      <c r="B307" s="332">
        <v>32050</v>
      </c>
      <c r="C307" s="333">
        <v>32048</v>
      </c>
      <c r="D307" s="93">
        <f t="shared" si="41"/>
        <v>2.7407407407407405</v>
      </c>
      <c r="E307" s="94">
        <f t="shared" si="41"/>
        <v>2.8148148148148149</v>
      </c>
      <c r="F307" s="94">
        <f t="shared" si="41"/>
        <v>1.9481481481481482</v>
      </c>
      <c r="G307" s="94">
        <f t="shared" si="41"/>
        <v>2.1407407407407408</v>
      </c>
      <c r="H307" s="94">
        <f>H809/27*1000</f>
        <v>1.3592592592592594</v>
      </c>
      <c r="I307" s="211">
        <f>I809/27*1000</f>
        <v>1.0888888888888888</v>
      </c>
      <c r="J307" s="354">
        <f t="shared" si="59"/>
        <v>0.29629629629629628</v>
      </c>
      <c r="K307" s="355">
        <f t="shared" si="58"/>
        <v>0.21111111111111111</v>
      </c>
      <c r="L307" s="355">
        <f t="shared" si="43"/>
        <v>0.3</v>
      </c>
      <c r="M307" s="355">
        <f t="shared" si="43"/>
        <v>0.27777777777777779</v>
      </c>
      <c r="N307" s="355">
        <f>N809/27*1000</f>
        <v>0.28148148148148144</v>
      </c>
      <c r="O307" s="356">
        <f>O809/27*1000</f>
        <v>0.28518518518518521</v>
      </c>
      <c r="P307" s="282"/>
      <c r="Q307" s="121"/>
      <c r="R307" s="121"/>
      <c r="S307" s="121"/>
      <c r="T307" s="121"/>
      <c r="U307" s="285"/>
      <c r="V307" s="283">
        <f t="shared" si="54"/>
        <v>1.0643522229509613E-3</v>
      </c>
      <c r="W307" s="284">
        <f t="shared" si="55"/>
        <v>1.0643522229509613E-3</v>
      </c>
      <c r="X307" s="284">
        <f t="shared" si="56"/>
        <v>1.0644865755458672E-3</v>
      </c>
      <c r="Y307" s="284">
        <f t="shared" si="57"/>
        <v>1.0644865755458672E-3</v>
      </c>
      <c r="Z307" s="284">
        <f>ND代替値*2.71828^(-(0.69315/30.07)*(C307-事故日Cb)/365.25)</f>
        <v>1.0644865755458672E-3</v>
      </c>
      <c r="AA307" s="296">
        <f>ND代替値*2.71828^(-(0.69315/30.07)*(C307-事故日Cb)/365.25)</f>
        <v>1.0644865755458672E-3</v>
      </c>
      <c r="AB307" s="221">
        <v>30.5</v>
      </c>
      <c r="AC307" s="19"/>
      <c r="AD307" s="438">
        <f t="shared" si="45"/>
        <v>9.6771506867806112E-2</v>
      </c>
      <c r="AE307" s="438">
        <f t="shared" si="46"/>
        <v>6.1966484060355861E-3</v>
      </c>
      <c r="AF307" s="257">
        <f t="shared" si="47"/>
        <v>1.15494028666802E-2</v>
      </c>
      <c r="AG307" s="438">
        <f t="shared" si="48"/>
        <v>9.9999999922723196E-2</v>
      </c>
      <c r="AH307" s="438">
        <f t="shared" si="49"/>
        <v>0.92308454335117762</v>
      </c>
      <c r="AI307" s="438">
        <f t="shared" si="50"/>
        <v>9.6631448905148701E-2</v>
      </c>
      <c r="AJ307" s="437">
        <f t="shared" si="51"/>
        <v>4.730510780804515E-21</v>
      </c>
    </row>
    <row r="308" spans="2:36" ht="12" customHeight="1" x14ac:dyDescent="0.3">
      <c r="B308" s="332">
        <v>32080</v>
      </c>
      <c r="C308" s="333">
        <v>32075</v>
      </c>
      <c r="D308" s="93">
        <f t="shared" si="41"/>
        <v>4.2222222222222223</v>
      </c>
      <c r="E308" s="94">
        <f t="shared" si="41"/>
        <v>4.5185185185185182</v>
      </c>
      <c r="F308" s="94">
        <f t="shared" si="41"/>
        <v>2.925925925925926</v>
      </c>
      <c r="G308" s="94">
        <f t="shared" si="41"/>
        <v>3.8518518518518516</v>
      </c>
      <c r="H308" s="94"/>
      <c r="I308" s="211"/>
      <c r="J308" s="354">
        <f t="shared" si="59"/>
        <v>0.35925925925925928</v>
      </c>
      <c r="K308" s="355">
        <f t="shared" si="58"/>
        <v>0.35555555555555551</v>
      </c>
      <c r="L308" s="355">
        <f t="shared" si="43"/>
        <v>0.31481481481481488</v>
      </c>
      <c r="M308" s="355">
        <f t="shared" si="43"/>
        <v>0.31851851851851853</v>
      </c>
      <c r="N308" s="355"/>
      <c r="O308" s="356"/>
      <c r="P308" s="282"/>
      <c r="Q308" s="121"/>
      <c r="R308" s="121"/>
      <c r="S308" s="121"/>
      <c r="T308" s="99"/>
      <c r="U308" s="100"/>
      <c r="V308" s="283">
        <f t="shared" si="54"/>
        <v>1.0623389676829745E-3</v>
      </c>
      <c r="W308" s="284">
        <f t="shared" si="55"/>
        <v>1.0623389676829745E-3</v>
      </c>
      <c r="X308" s="284">
        <f t="shared" si="56"/>
        <v>1.0626742455791005E-3</v>
      </c>
      <c r="Y308" s="284">
        <f t="shared" si="57"/>
        <v>1.0626742455791005E-3</v>
      </c>
      <c r="Z308" s="99"/>
      <c r="AA308" s="100"/>
      <c r="AB308" s="221">
        <v>50.7</v>
      </c>
      <c r="AC308" s="19"/>
      <c r="AD308" s="438">
        <f t="shared" si="45"/>
        <v>9.6606749598100047E-2</v>
      </c>
      <c r="AE308" s="438">
        <f t="shared" si="46"/>
        <v>6.0445642699385044E-3</v>
      </c>
      <c r="AF308" s="257">
        <f t="shared" si="47"/>
        <v>8.1290273220689119E-3</v>
      </c>
      <c r="AG308" s="438">
        <f t="shared" si="48"/>
        <v>9.9999999918710739E-2</v>
      </c>
      <c r="AH308" s="438">
        <f t="shared" si="49"/>
        <v>0.91925650037180928</v>
      </c>
      <c r="AI308" s="438">
        <f t="shared" si="50"/>
        <v>9.6459675759429875E-2</v>
      </c>
      <c r="AJ308" s="437">
        <f t="shared" si="51"/>
        <v>4.6934241105237184E-22</v>
      </c>
    </row>
    <row r="309" spans="2:36" ht="12" customHeight="1" x14ac:dyDescent="0.3">
      <c r="B309" s="332">
        <v>32111</v>
      </c>
      <c r="C309" s="333">
        <v>32106</v>
      </c>
      <c r="D309" s="93"/>
      <c r="E309" s="94">
        <f t="shared" ref="E309:G313" si="60">E811/27*1000</f>
        <v>4.2592592592592595</v>
      </c>
      <c r="F309" s="94">
        <f t="shared" si="60"/>
        <v>4.7037037037037042</v>
      </c>
      <c r="G309" s="94">
        <f t="shared" si="60"/>
        <v>5.5925925925925926</v>
      </c>
      <c r="H309" s="94"/>
      <c r="I309" s="211"/>
      <c r="J309" s="354"/>
      <c r="K309" s="355">
        <f t="shared" si="58"/>
        <v>0.35185185185185186</v>
      </c>
      <c r="L309" s="355">
        <f t="shared" si="43"/>
        <v>0.26666666666666666</v>
      </c>
      <c r="M309" s="355">
        <f t="shared" si="43"/>
        <v>0.27407407407407408</v>
      </c>
      <c r="N309" s="355"/>
      <c r="O309" s="356"/>
      <c r="P309" s="140"/>
      <c r="Q309" s="121"/>
      <c r="R309" s="121"/>
      <c r="S309" s="121"/>
      <c r="T309" s="99"/>
      <c r="U309" s="100"/>
      <c r="V309" s="208"/>
      <c r="W309" s="284">
        <f t="shared" si="55"/>
        <v>1.0602626044791388E-3</v>
      </c>
      <c r="X309" s="284">
        <f t="shared" si="56"/>
        <v>1.060597227067771E-3</v>
      </c>
      <c r="Y309" s="284">
        <f t="shared" si="57"/>
        <v>1.060597227067771E-3</v>
      </c>
      <c r="Z309" s="99"/>
      <c r="AA309" s="100"/>
      <c r="AB309" s="221">
        <v>43</v>
      </c>
      <c r="AC309" s="19"/>
      <c r="AD309" s="438">
        <f t="shared" si="45"/>
        <v>9.641792973343373E-2</v>
      </c>
      <c r="AE309" s="438">
        <f t="shared" si="46"/>
        <v>5.8745465653633165E-3</v>
      </c>
      <c r="AF309" s="257">
        <f t="shared" si="47"/>
        <v>5.4315269641292728E-3</v>
      </c>
      <c r="AG309" s="438">
        <f t="shared" si="48"/>
        <v>9.9999999914103868E-2</v>
      </c>
      <c r="AH309" s="438">
        <f t="shared" si="49"/>
        <v>0.9148809128180847</v>
      </c>
      <c r="AI309" s="438">
        <f t="shared" si="50"/>
        <v>9.6262831258554768E-2</v>
      </c>
      <c r="AJ309" s="437">
        <f t="shared" si="51"/>
        <v>3.3068691446284431E-23</v>
      </c>
    </row>
    <row r="310" spans="2:36" ht="12" customHeight="1" x14ac:dyDescent="0.3">
      <c r="B310" s="332">
        <v>32136</v>
      </c>
      <c r="C310" s="333">
        <v>32135</v>
      </c>
      <c r="D310" s="93">
        <f>D812/27*1000</f>
        <v>2.5555555555555558</v>
      </c>
      <c r="E310" s="94">
        <f t="shared" si="60"/>
        <v>3.3703703703703702</v>
      </c>
      <c r="F310" s="94">
        <f t="shared" si="60"/>
        <v>2.6925925925925926</v>
      </c>
      <c r="G310" s="94">
        <f t="shared" si="60"/>
        <v>3.1481481481481484</v>
      </c>
      <c r="H310" s="94">
        <f>H812/27*1000</f>
        <v>2.8222222222222224</v>
      </c>
      <c r="I310" s="211">
        <f>I812/27*1000</f>
        <v>2.7148148148148148</v>
      </c>
      <c r="J310" s="354">
        <f>J812/27*1000</f>
        <v>0.32962962962962966</v>
      </c>
      <c r="K310" s="355">
        <f t="shared" si="58"/>
        <v>0.20370370370370369</v>
      </c>
      <c r="L310" s="355">
        <f t="shared" si="43"/>
        <v>0.15925925925925927</v>
      </c>
      <c r="M310" s="355">
        <f t="shared" si="43"/>
        <v>0.25925925925925924</v>
      </c>
      <c r="N310" s="355">
        <f>N812/27*1000</f>
        <v>0.26296296296296301</v>
      </c>
      <c r="O310" s="356">
        <f>O812/27*1000</f>
        <v>0.27777777777777779</v>
      </c>
      <c r="P310" s="282"/>
      <c r="Q310" s="121"/>
      <c r="R310" s="121"/>
      <c r="S310" s="121"/>
      <c r="T310" s="121"/>
      <c r="U310" s="285"/>
      <c r="V310" s="283">
        <f t="shared" ref="V310:V317" si="61">ND代替値*2.71828^(-(0.69315/30.07)*(B310-事故日Cb)/365.25)</f>
        <v>1.0585910744910548E-3</v>
      </c>
      <c r="W310" s="284">
        <f t="shared" si="55"/>
        <v>1.0585910744910548E-3</v>
      </c>
      <c r="X310" s="284">
        <f t="shared" si="56"/>
        <v>1.0586578850669103E-3</v>
      </c>
      <c r="Y310" s="284">
        <f t="shared" si="57"/>
        <v>1.0586578850669103E-3</v>
      </c>
      <c r="Z310" s="284">
        <f>ND代替値*2.71828^(-(0.69315/30.07)*(C310-事故日Cb)/365.25)</f>
        <v>1.0586578850669103E-3</v>
      </c>
      <c r="AA310" s="296">
        <f>ND代替値*2.71828^(-(0.69315/30.07)*(C310-事故日Cb)/365.25)</f>
        <v>1.0586578850669103E-3</v>
      </c>
      <c r="AB310" s="221">
        <v>25.3</v>
      </c>
      <c r="AC310" s="19"/>
      <c r="AD310" s="438">
        <f t="shared" si="45"/>
        <v>9.6241625915173656E-2</v>
      </c>
      <c r="AE310" s="438">
        <f t="shared" si="46"/>
        <v>5.7198296983069054E-3</v>
      </c>
      <c r="AF310" s="225">
        <f t="shared" si="47"/>
        <v>3.7248015938911314E-3</v>
      </c>
      <c r="AG310" s="438">
        <f t="shared" si="48"/>
        <v>9.9999999909794204E-2</v>
      </c>
      <c r="AH310" s="438">
        <f t="shared" si="49"/>
        <v>0.9108064784014821</v>
      </c>
      <c r="AI310" s="438">
        <f t="shared" si="50"/>
        <v>9.6079050079791894E-2</v>
      </c>
      <c r="AJ310" s="437">
        <f t="shared" si="51"/>
        <v>2.7648495022680598E-24</v>
      </c>
    </row>
    <row r="311" spans="2:36" ht="12" customHeight="1" x14ac:dyDescent="0.3">
      <c r="B311" s="332">
        <v>32170</v>
      </c>
      <c r="C311" s="333">
        <v>32167</v>
      </c>
      <c r="D311" s="93">
        <f>D813/27*1000</f>
        <v>2.925925925925926</v>
      </c>
      <c r="E311" s="94">
        <f t="shared" si="60"/>
        <v>3.5185185185185186</v>
      </c>
      <c r="F311" s="94">
        <f t="shared" si="60"/>
        <v>3.092592592592593</v>
      </c>
      <c r="G311" s="94">
        <f t="shared" si="60"/>
        <v>3.666666666666667</v>
      </c>
      <c r="H311" s="94"/>
      <c r="I311" s="211"/>
      <c r="J311" s="354">
        <f>J813/27*1000</f>
        <v>0.40740740740740738</v>
      </c>
      <c r="K311" s="355">
        <f t="shared" si="58"/>
        <v>0.27407407407407408</v>
      </c>
      <c r="L311" s="355">
        <f t="shared" si="43"/>
        <v>0.15925925925925927</v>
      </c>
      <c r="M311" s="355">
        <f t="shared" si="43"/>
        <v>0.27037037037037037</v>
      </c>
      <c r="N311" s="355"/>
      <c r="O311" s="356"/>
      <c r="P311" s="282"/>
      <c r="Q311" s="121"/>
      <c r="R311" s="121"/>
      <c r="S311" s="121"/>
      <c r="T311" s="99"/>
      <c r="U311" s="100"/>
      <c r="V311" s="283">
        <f t="shared" si="61"/>
        <v>1.0563220218888117E-3</v>
      </c>
      <c r="W311" s="284">
        <f t="shared" si="55"/>
        <v>1.0563220218888117E-3</v>
      </c>
      <c r="X311" s="284">
        <f t="shared" si="56"/>
        <v>1.0565220366209895E-3</v>
      </c>
      <c r="Y311" s="284">
        <f t="shared" si="57"/>
        <v>1.0565220366209895E-3</v>
      </c>
      <c r="Z311" s="99"/>
      <c r="AA311" s="100"/>
      <c r="AB311" s="221">
        <v>48.2</v>
      </c>
      <c r="AC311" s="19"/>
      <c r="AD311" s="438">
        <f t="shared" si="45"/>
        <v>9.6047457874635422E-2</v>
      </c>
      <c r="AE311" s="438">
        <f t="shared" si="46"/>
        <v>5.5538321598458161E-3</v>
      </c>
      <c r="AF311" s="225">
        <f t="shared" si="47"/>
        <v>2.4566177028540006E-3</v>
      </c>
      <c r="AG311" s="438">
        <f t="shared" si="48"/>
        <v>9.9999999905038703E-2</v>
      </c>
      <c r="AH311" s="438">
        <f t="shared" si="49"/>
        <v>0.90633160586178596</v>
      </c>
      <c r="AI311" s="438">
        <f t="shared" si="50"/>
        <v>9.5876664218275148E-2</v>
      </c>
      <c r="AJ311" s="437">
        <f t="shared" si="51"/>
        <v>1.7882781411410025E-25</v>
      </c>
    </row>
    <row r="312" spans="2:36" ht="12" customHeight="1" x14ac:dyDescent="0.3">
      <c r="B312" s="332">
        <v>32202</v>
      </c>
      <c r="C312" s="333">
        <v>32198</v>
      </c>
      <c r="D312" s="93">
        <f>D814/27*1000</f>
        <v>3.0370370370370372</v>
      </c>
      <c r="E312" s="94">
        <f t="shared" si="60"/>
        <v>3.1481481481481484</v>
      </c>
      <c r="F312" s="94">
        <f t="shared" si="60"/>
        <v>2.7777777777777777</v>
      </c>
      <c r="G312" s="94">
        <f t="shared" si="60"/>
        <v>3.0370370370370372</v>
      </c>
      <c r="H312" s="94"/>
      <c r="I312" s="211"/>
      <c r="J312" s="354">
        <f>J814/27*1000</f>
        <v>0.2074074074074074</v>
      </c>
      <c r="K312" s="355">
        <f t="shared" si="58"/>
        <v>0.3666666666666667</v>
      </c>
      <c r="L312" s="355">
        <f t="shared" si="43"/>
        <v>0.15185185185185185</v>
      </c>
      <c r="M312" s="355">
        <f t="shared" si="43"/>
        <v>0.29629629629629628</v>
      </c>
      <c r="N312" s="355"/>
      <c r="O312" s="356"/>
      <c r="P312" s="282"/>
      <c r="Q312" s="121"/>
      <c r="R312" s="121"/>
      <c r="S312" s="121"/>
      <c r="T312" s="99"/>
      <c r="U312" s="100"/>
      <c r="V312" s="283">
        <f t="shared" si="61"/>
        <v>1.0541908860604509E-3</v>
      </c>
      <c r="W312" s="284">
        <f t="shared" si="55"/>
        <v>1.0541908860604509E-3</v>
      </c>
      <c r="X312" s="284">
        <f t="shared" si="56"/>
        <v>1.0544570427276883E-3</v>
      </c>
      <c r="Y312" s="284">
        <f t="shared" si="57"/>
        <v>1.0544570427276883E-3</v>
      </c>
      <c r="Z312" s="99"/>
      <c r="AA312" s="100"/>
      <c r="AB312" s="221">
        <v>33.4</v>
      </c>
      <c r="AC312" s="19"/>
      <c r="AD312" s="438">
        <f t="shared" si="45"/>
        <v>9.5859731157062575E-2</v>
      </c>
      <c r="AE312" s="438">
        <f t="shared" si="46"/>
        <v>5.3976174596218661E-3</v>
      </c>
      <c r="AF312" s="225">
        <f t="shared" si="47"/>
        <v>1.6414245843883917E-3</v>
      </c>
      <c r="AG312" s="438">
        <f t="shared" si="48"/>
        <v>9.9999999900431805E-2</v>
      </c>
      <c r="AH312" s="438">
        <f t="shared" si="49"/>
        <v>0.90201753977408139</v>
      </c>
      <c r="AI312" s="438">
        <f t="shared" si="50"/>
        <v>9.5681009464461883E-2</v>
      </c>
      <c r="AJ312" s="437">
        <f t="shared" si="51"/>
        <v>1.2599760148870964E-26</v>
      </c>
    </row>
    <row r="313" spans="2:36" ht="12" customHeight="1" x14ac:dyDescent="0.3">
      <c r="B313" s="334">
        <v>32230</v>
      </c>
      <c r="C313" s="335">
        <v>32230</v>
      </c>
      <c r="D313" s="97">
        <f>D815/27*1000</f>
        <v>3.5185185185185186</v>
      </c>
      <c r="E313" s="98">
        <f t="shared" si="60"/>
        <v>5.0370370370370381</v>
      </c>
      <c r="F313" s="98">
        <f t="shared" si="60"/>
        <v>4.1481481481481479</v>
      </c>
      <c r="G313" s="98">
        <f t="shared" si="60"/>
        <v>4.4074074074074074</v>
      </c>
      <c r="H313" s="98">
        <f>H815/27*1000</f>
        <v>2.6703703703703701</v>
      </c>
      <c r="I313" s="212">
        <f>I815/27*1000</f>
        <v>2.4962962962962965</v>
      </c>
      <c r="J313" s="357">
        <f>J815/27*1000</f>
        <v>0.23703703703703705</v>
      </c>
      <c r="K313" s="358">
        <f t="shared" si="58"/>
        <v>0.26666666666666666</v>
      </c>
      <c r="L313" s="358">
        <f t="shared" si="43"/>
        <v>0.15925925925925927</v>
      </c>
      <c r="M313" s="358">
        <f t="shared" si="43"/>
        <v>0.28888888888888886</v>
      </c>
      <c r="N313" s="358">
        <f>N815/27*1000</f>
        <v>0.28148148148148144</v>
      </c>
      <c r="O313" s="359">
        <f>O815/27*1000</f>
        <v>0.26296296296296301</v>
      </c>
      <c r="P313" s="289"/>
      <c r="Q313" s="290"/>
      <c r="R313" s="290"/>
      <c r="S313" s="290"/>
      <c r="T313" s="290"/>
      <c r="U313" s="291"/>
      <c r="V313" s="297">
        <f t="shared" si="61"/>
        <v>1.0523296695056417E-3</v>
      </c>
      <c r="W313" s="293">
        <f t="shared" si="55"/>
        <v>1.0523296695056417E-3</v>
      </c>
      <c r="X313" s="293">
        <f t="shared" si="56"/>
        <v>1.0523296695056417E-3</v>
      </c>
      <c r="Y313" s="293">
        <f t="shared" si="57"/>
        <v>1.0523296695056417E-3</v>
      </c>
      <c r="Z313" s="293">
        <f>ND代替値*2.71828^(-(0.69315/30.07)*(C313-事故日Cb)/365.25)</f>
        <v>1.0523296695056417E-3</v>
      </c>
      <c r="AA313" s="298">
        <f>ND代替値*2.71828^(-(0.69315/30.07)*(C313-事故日Cb)/365.25)</f>
        <v>1.0523296695056417E-3</v>
      </c>
      <c r="AB313" s="222">
        <v>57.9</v>
      </c>
      <c r="AC313" s="19"/>
      <c r="AD313" s="438">
        <f t="shared" si="45"/>
        <v>9.5666333591421973E-2</v>
      </c>
      <c r="AE313" s="438">
        <f t="shared" si="46"/>
        <v>5.2409709755286346E-3</v>
      </c>
      <c r="AF313" s="225">
        <f t="shared" si="47"/>
        <v>1.0825684510341604E-3</v>
      </c>
      <c r="AG313" s="438">
        <f t="shared" si="48"/>
        <v>9.9999999895676317E-2</v>
      </c>
      <c r="AH313" s="438">
        <f t="shared" si="49"/>
        <v>0.89758584806483555</v>
      </c>
      <c r="AI313" s="438">
        <f t="shared" si="50"/>
        <v>9.5479462056206152E-2</v>
      </c>
      <c r="AJ313" s="437">
        <f t="shared" si="51"/>
        <v>8.1494040233879317E-28</v>
      </c>
    </row>
    <row r="314" spans="2:36" ht="12" customHeight="1" x14ac:dyDescent="0.3">
      <c r="B314" s="330">
        <v>32261</v>
      </c>
      <c r="C314" s="331">
        <v>32260</v>
      </c>
      <c r="D314" s="101">
        <v>2.97</v>
      </c>
      <c r="E314" s="102">
        <v>3.8</v>
      </c>
      <c r="F314" s="90">
        <v>2.98</v>
      </c>
      <c r="G314" s="90">
        <v>2.84</v>
      </c>
      <c r="H314" s="90"/>
      <c r="I314" s="213"/>
      <c r="J314" s="371">
        <v>0.19</v>
      </c>
      <c r="K314" s="352">
        <v>0.36</v>
      </c>
      <c r="L314" s="352">
        <v>0.13</v>
      </c>
      <c r="M314" s="352">
        <v>0.23</v>
      </c>
      <c r="N314" s="372"/>
      <c r="O314" s="373"/>
      <c r="P314" s="303">
        <f>ND代替値*2.71828^(-(0.69315/2.062)*(B314-事故日Cb)/365.25)</f>
        <v>5.6029118618588505E-4</v>
      </c>
      <c r="Q314" s="304">
        <f t="shared" ref="Q314:Q355" si="62">ND代替値*2.71828^(-(0.69315/2.062)*(B314-事故日Cb)/365.25)</f>
        <v>5.6029118618588505E-4</v>
      </c>
      <c r="R314" s="304">
        <f t="shared" ref="R314:R355" si="63">ND代替値*2.71828^(-(0.69315/2.062)*(C314-事故日Cb)/365.25)</f>
        <v>5.6080708164485318E-4</v>
      </c>
      <c r="S314" s="304">
        <f t="shared" ref="S314:S377" si="64">ND代替値*2.71828^(-(0.69315/2.062)*(C314-事故日Cb)/365.25)</f>
        <v>5.6080708164485318E-4</v>
      </c>
      <c r="T314" s="127"/>
      <c r="U314" s="281"/>
      <c r="V314" s="287">
        <f t="shared" si="61"/>
        <v>1.0502728696794696E-3</v>
      </c>
      <c r="W314" s="288">
        <f t="shared" si="55"/>
        <v>1.0502728696794696E-3</v>
      </c>
      <c r="X314" s="288">
        <f t="shared" si="56"/>
        <v>1.0503391552706854E-3</v>
      </c>
      <c r="Y314" s="288">
        <f t="shared" si="57"/>
        <v>1.0503391552706854E-3</v>
      </c>
      <c r="Z314" s="127"/>
      <c r="AA314" s="281"/>
      <c r="AB314" s="223">
        <v>81.400000000000006</v>
      </c>
      <c r="AC314" s="19"/>
      <c r="AD314" s="438">
        <f t="shared" si="45"/>
        <v>9.5485377751880485E-2</v>
      </c>
      <c r="AE314" s="438">
        <f t="shared" si="46"/>
        <v>5.0982461967713924E-3</v>
      </c>
      <c r="AF314" s="225">
        <f t="shared" si="47"/>
        <v>7.3280368916858285E-4</v>
      </c>
      <c r="AG314" s="438">
        <f t="shared" si="48"/>
        <v>9.999999989121805E-2</v>
      </c>
      <c r="AH314" s="438">
        <f t="shared" si="49"/>
        <v>0.89345091368607055</v>
      </c>
      <c r="AI314" s="438">
        <f t="shared" si="50"/>
        <v>9.5290896955393001E-2</v>
      </c>
      <c r="AJ314" s="437">
        <f t="shared" si="51"/>
        <v>6.2548470975138233E-29</v>
      </c>
    </row>
    <row r="315" spans="2:36" ht="12" customHeight="1" x14ac:dyDescent="0.2">
      <c r="B315" s="332">
        <v>32294</v>
      </c>
      <c r="C315" s="333">
        <v>32290</v>
      </c>
      <c r="D315" s="103">
        <v>2.95</v>
      </c>
      <c r="E315" s="104">
        <v>3.57</v>
      </c>
      <c r="F315" s="94">
        <v>3.2</v>
      </c>
      <c r="G315" s="94">
        <v>3.04</v>
      </c>
      <c r="H315" s="94"/>
      <c r="I315" s="214"/>
      <c r="J315" s="374">
        <v>0.28000000000000003</v>
      </c>
      <c r="K315" s="355">
        <v>0.5</v>
      </c>
      <c r="L315" s="355">
        <v>0.16</v>
      </c>
      <c r="M315" s="355">
        <v>0.22</v>
      </c>
      <c r="N315" s="375"/>
      <c r="O315" s="376"/>
      <c r="P315" s="305">
        <f>ND代替値*2.71828^(-(0.69315/2.062)*(B315-事故日Cb)/365.25)</f>
        <v>5.4353028178217905E-4</v>
      </c>
      <c r="Q315" s="306">
        <f t="shared" si="62"/>
        <v>5.4353028178217905E-4</v>
      </c>
      <c r="R315" s="306">
        <f t="shared" si="63"/>
        <v>5.4553489887051857E-4</v>
      </c>
      <c r="S315" s="306">
        <f t="shared" si="64"/>
        <v>5.4553489887051857E-4</v>
      </c>
      <c r="T315" s="99"/>
      <c r="U315" s="100"/>
      <c r="V315" s="283">
        <f t="shared" si="61"/>
        <v>1.0480877903660164E-3</v>
      </c>
      <c r="W315" s="284">
        <f t="shared" si="55"/>
        <v>1.0480877903660164E-3</v>
      </c>
      <c r="X315" s="284">
        <f t="shared" si="56"/>
        <v>1.0483524061551915E-3</v>
      </c>
      <c r="Y315" s="284">
        <f t="shared" si="57"/>
        <v>1.0483524061551915E-3</v>
      </c>
      <c r="Z315" s="99"/>
      <c r="AA315" s="100"/>
      <c r="AB315" s="221">
        <v>58.2</v>
      </c>
      <c r="AC315" s="6"/>
      <c r="AD315" s="438">
        <f t="shared" si="45"/>
        <v>9.5304764195926511E-2</v>
      </c>
      <c r="AE315" s="438">
        <f t="shared" si="46"/>
        <v>4.9594081715501684E-3</v>
      </c>
      <c r="AF315" s="225">
        <f t="shared" si="47"/>
        <v>4.9604368790361216E-4</v>
      </c>
      <c r="AG315" s="438">
        <f t="shared" si="48"/>
        <v>9.9999999886759769E-2</v>
      </c>
      <c r="AH315" s="438">
        <f t="shared" si="49"/>
        <v>0.88933502782768203</v>
      </c>
      <c r="AI315" s="438">
        <f t="shared" si="50"/>
        <v>9.5102704257151852E-2</v>
      </c>
      <c r="AJ315" s="437">
        <f t="shared" si="51"/>
        <v>4.8007329248860948E-30</v>
      </c>
    </row>
    <row r="316" spans="2:36" ht="12" customHeight="1" x14ac:dyDescent="0.2">
      <c r="B316" s="332">
        <v>32324</v>
      </c>
      <c r="C316" s="333">
        <v>32321</v>
      </c>
      <c r="D316" s="103">
        <v>2.15</v>
      </c>
      <c r="E316" s="104">
        <v>2.65</v>
      </c>
      <c r="F316" s="94">
        <v>1.98</v>
      </c>
      <c r="G316" s="94">
        <v>1.96</v>
      </c>
      <c r="H316" s="94">
        <v>1.72</v>
      </c>
      <c r="I316" s="214">
        <v>1.74</v>
      </c>
      <c r="J316" s="374">
        <v>0.36</v>
      </c>
      <c r="K316" s="355">
        <v>0.31</v>
      </c>
      <c r="L316" s="355">
        <v>0.15</v>
      </c>
      <c r="M316" s="355">
        <v>0.27</v>
      </c>
      <c r="N316" s="375">
        <v>0.14499999999999999</v>
      </c>
      <c r="O316" s="376">
        <v>0.2</v>
      </c>
      <c r="P316" s="305">
        <f>ND代替値*2.71828^(-(0.69315/2.062)*(B316-事故日Cb)/365.25)</f>
        <v>5.2872858958097411E-4</v>
      </c>
      <c r="Q316" s="306">
        <f t="shared" si="62"/>
        <v>5.2872858958097411E-4</v>
      </c>
      <c r="R316" s="306">
        <f t="shared" si="63"/>
        <v>5.3019043612191315E-4</v>
      </c>
      <c r="S316" s="306">
        <f t="shared" si="64"/>
        <v>5.3019043612191315E-4</v>
      </c>
      <c r="T316" s="306">
        <f>ND代替値*2.71828^(-(0.69315/2.062)*(C316-事故日Cb)/365.25)</f>
        <v>5.3019043612191315E-4</v>
      </c>
      <c r="U316" s="307">
        <f>ND代替値*2.71828^(-(0.69315/2.062)*(C316-事故日Cb)/365.25)</f>
        <v>5.3019043612191315E-4</v>
      </c>
      <c r="V316" s="283">
        <f t="shared" si="61"/>
        <v>1.046105299777124E-3</v>
      </c>
      <c r="W316" s="284">
        <f t="shared" si="55"/>
        <v>1.046105299777124E-3</v>
      </c>
      <c r="X316" s="284">
        <f t="shared" si="56"/>
        <v>1.0463033799714483E-3</v>
      </c>
      <c r="Y316" s="284">
        <f t="shared" si="57"/>
        <v>1.0463033799714483E-3</v>
      </c>
      <c r="Z316" s="284">
        <f>ND代替値*2.71828^(-(0.69315/30.07)*(C316-事故日Cb)/365.25)</f>
        <v>1.0463033799714483E-3</v>
      </c>
      <c r="AA316" s="296">
        <f>ND代替値*2.71828^(-(0.69315/30.07)*(C316-事故日Cb)/365.25)</f>
        <v>1.0463033799714483E-3</v>
      </c>
      <c r="AB316" s="221">
        <v>94.8</v>
      </c>
      <c r="AC316" s="6"/>
      <c r="AD316" s="438">
        <f t="shared" si="45"/>
        <v>9.5118489088313482E-2</v>
      </c>
      <c r="AE316" s="438">
        <f t="shared" si="46"/>
        <v>4.8199130556537554E-3</v>
      </c>
      <c r="AF316" s="225">
        <f t="shared" si="47"/>
        <v>3.3143875146293428E-4</v>
      </c>
      <c r="AG316" s="438">
        <f t="shared" si="48"/>
        <v>9.9999999882152871E-2</v>
      </c>
      <c r="AH316" s="438">
        <f t="shared" si="49"/>
        <v>0.88510186409451286</v>
      </c>
      <c r="AI316" s="438">
        <f t="shared" si="50"/>
        <v>9.4908628917337728E-2</v>
      </c>
      <c r="AJ316" s="437">
        <f t="shared" si="51"/>
        <v>3.3824762491229684E-31</v>
      </c>
    </row>
    <row r="317" spans="2:36" ht="12" customHeight="1" x14ac:dyDescent="0.2">
      <c r="B317" s="332">
        <v>32353</v>
      </c>
      <c r="C317" s="333">
        <v>32351</v>
      </c>
      <c r="D317" s="103">
        <v>0.72</v>
      </c>
      <c r="E317" s="104">
        <v>0.72</v>
      </c>
      <c r="F317" s="94">
        <v>0.89</v>
      </c>
      <c r="G317" s="94">
        <v>0.89</v>
      </c>
      <c r="H317" s="94"/>
      <c r="I317" s="214"/>
      <c r="J317" s="374">
        <v>0.28000000000000003</v>
      </c>
      <c r="K317" s="355">
        <v>0.44</v>
      </c>
      <c r="L317" s="355">
        <v>0.17</v>
      </c>
      <c r="M317" s="355">
        <v>0.23</v>
      </c>
      <c r="N317" s="375"/>
      <c r="O317" s="376"/>
      <c r="P317" s="305">
        <f>ND代替値*2.71828^(-(0.69315/2.062)*(B317-事故日Cb)/365.25)</f>
        <v>5.1480356064590024E-4</v>
      </c>
      <c r="Q317" s="306">
        <f t="shared" si="62"/>
        <v>5.1480356064590024E-4</v>
      </c>
      <c r="R317" s="306">
        <f t="shared" si="63"/>
        <v>5.1575202136097784E-4</v>
      </c>
      <c r="S317" s="306">
        <f t="shared" si="64"/>
        <v>5.1575202136097784E-4</v>
      </c>
      <c r="T317" s="99"/>
      <c r="U317" s="100"/>
      <c r="V317" s="283">
        <f t="shared" si="61"/>
        <v>1.0441924568114775E-3</v>
      </c>
      <c r="W317" s="284">
        <f t="shared" si="55"/>
        <v>1.0441924568114775E-3</v>
      </c>
      <c r="X317" s="284">
        <f t="shared" si="56"/>
        <v>1.0443242646502066E-3</v>
      </c>
      <c r="Y317" s="284">
        <f t="shared" si="57"/>
        <v>1.0443242646502066E-3</v>
      </c>
      <c r="Z317" s="99"/>
      <c r="AA317" s="100"/>
      <c r="AB317" s="221">
        <v>107.6</v>
      </c>
      <c r="AC317" s="6"/>
      <c r="AD317" s="438">
        <f t="shared" si="45"/>
        <v>9.4938569513655147E-2</v>
      </c>
      <c r="AE317" s="438">
        <f t="shared" si="46"/>
        <v>4.6886547396452535E-3</v>
      </c>
      <c r="AF317" s="225">
        <f t="shared" si="47"/>
        <v>2.2435490298414694E-4</v>
      </c>
      <c r="AG317" s="438">
        <f t="shared" si="48"/>
        <v>9.999999987769459E-2</v>
      </c>
      <c r="AH317" s="438">
        <f t="shared" si="49"/>
        <v>0.88102444004148883</v>
      </c>
      <c r="AI317" s="438">
        <f t="shared" si="50"/>
        <v>9.4721191171099672E-2</v>
      </c>
      <c r="AJ317" s="437">
        <f t="shared" si="51"/>
        <v>2.5961250281024726E-32</v>
      </c>
    </row>
    <row r="318" spans="2:36" ht="12" customHeight="1" x14ac:dyDescent="0.2">
      <c r="B318" s="332">
        <v>32386</v>
      </c>
      <c r="C318" s="333">
        <v>32384</v>
      </c>
      <c r="D318" s="103"/>
      <c r="E318" s="104">
        <v>0.99</v>
      </c>
      <c r="F318" s="94">
        <v>1.5</v>
      </c>
      <c r="G318" s="94">
        <v>1.52</v>
      </c>
      <c r="H318" s="94"/>
      <c r="I318" s="214"/>
      <c r="J318" s="374"/>
      <c r="K318" s="355"/>
      <c r="L318" s="355">
        <v>0.12</v>
      </c>
      <c r="M318" s="355">
        <v>0.26</v>
      </c>
      <c r="N318" s="375"/>
      <c r="O318" s="376"/>
      <c r="P318" s="308"/>
      <c r="Q318" s="306">
        <f t="shared" si="62"/>
        <v>4.9940340180097632E-4</v>
      </c>
      <c r="R318" s="306">
        <f t="shared" si="63"/>
        <v>5.0032348966320896E-4</v>
      </c>
      <c r="S318" s="306">
        <f t="shared" si="64"/>
        <v>5.0032348966320896E-4</v>
      </c>
      <c r="T318" s="99"/>
      <c r="U318" s="100"/>
      <c r="V318" s="309"/>
      <c r="W318" s="284">
        <f t="shared" si="55"/>
        <v>1.0420200277194657E-3</v>
      </c>
      <c r="X318" s="284">
        <f t="shared" si="56"/>
        <v>1.0421515613336667E-3</v>
      </c>
      <c r="Y318" s="284">
        <f t="shared" si="57"/>
        <v>1.0421515613336667E-3</v>
      </c>
      <c r="Z318" s="99"/>
      <c r="AA318" s="100"/>
      <c r="AB318" s="221">
        <v>110.5</v>
      </c>
      <c r="AC318" s="6"/>
      <c r="AD318" s="438">
        <f t="shared" si="45"/>
        <v>9.474105103033334E-2</v>
      </c>
      <c r="AE318" s="438">
        <f t="shared" si="46"/>
        <v>4.5483953605746268E-3</v>
      </c>
      <c r="AF318" s="225">
        <f t="shared" si="47"/>
        <v>1.4605656198238664E-4</v>
      </c>
      <c r="AG318" s="438">
        <f t="shared" si="48"/>
        <v>9.9999999872790499E-2</v>
      </c>
      <c r="AH318" s="438">
        <f t="shared" si="49"/>
        <v>0.87656096528999683</v>
      </c>
      <c r="AI318" s="438">
        <f t="shared" si="50"/>
        <v>9.4515437175506298E-2</v>
      </c>
      <c r="AJ318" s="437">
        <f t="shared" si="51"/>
        <v>1.5414361401313674E-33</v>
      </c>
    </row>
    <row r="319" spans="2:36" ht="12" customHeight="1" x14ac:dyDescent="0.2">
      <c r="B319" s="332">
        <v>32415</v>
      </c>
      <c r="C319" s="333">
        <v>32414</v>
      </c>
      <c r="D319" s="103">
        <v>2.54</v>
      </c>
      <c r="E319" s="104">
        <v>2.89</v>
      </c>
      <c r="F319" s="94">
        <v>2.08</v>
      </c>
      <c r="G319" s="94">
        <v>2.0099999999999998</v>
      </c>
      <c r="H319" s="94">
        <v>1.2</v>
      </c>
      <c r="I319" s="214">
        <v>1.04</v>
      </c>
      <c r="J319" s="374">
        <v>0.28000000000000003</v>
      </c>
      <c r="K319" s="355">
        <v>0.25</v>
      </c>
      <c r="L319" s="355">
        <v>0.16</v>
      </c>
      <c r="M319" s="355">
        <v>0.28000000000000003</v>
      </c>
      <c r="N319" s="375">
        <v>0.15</v>
      </c>
      <c r="O319" s="376">
        <v>0.18</v>
      </c>
      <c r="P319" s="305">
        <f t="shared" ref="P319:P350" si="65">ND代替値*2.71828^(-(0.69315/2.062)*(B319-事故日Cb)/365.25)</f>
        <v>4.8625070501591259E-4</v>
      </c>
      <c r="Q319" s="306">
        <f t="shared" si="62"/>
        <v>4.8625070501591259E-4</v>
      </c>
      <c r="R319" s="306">
        <f t="shared" si="63"/>
        <v>4.8669842673066142E-4</v>
      </c>
      <c r="S319" s="306">
        <f t="shared" si="64"/>
        <v>4.8669842673066142E-4</v>
      </c>
      <c r="T319" s="306">
        <f>ND代替値*2.71828^(-(0.69315/2.062)*(C319-事故日Cb)/365.25)</f>
        <v>4.8669842673066142E-4</v>
      </c>
      <c r="U319" s="307">
        <f>ND代替値*2.71828^(-(0.69315/2.062)*(C319-事故日Cb)/365.25)</f>
        <v>4.8669842673066142E-4</v>
      </c>
      <c r="V319" s="283">
        <f t="shared" ref="V319:V350" si="66">ND代替値*2.71828^(-(0.69315/30.07)*(B319-事故日Cb)/365.25)</f>
        <v>1.04011465482774E-3</v>
      </c>
      <c r="W319" s="284">
        <f t="shared" si="55"/>
        <v>1.04011465482774E-3</v>
      </c>
      <c r="X319" s="284">
        <f t="shared" si="56"/>
        <v>1.0401802993062538E-3</v>
      </c>
      <c r="Y319" s="284">
        <f t="shared" si="57"/>
        <v>1.0401802993062538E-3</v>
      </c>
      <c r="Z319" s="284">
        <f>ND代替値*2.71828^(-(0.69315/30.07)*(C319-事故日Cb)/365.25)</f>
        <v>1.0401802993062538E-3</v>
      </c>
      <c r="AA319" s="296">
        <f>ND代替値*2.71828^(-(0.69315/30.07)*(C319-事故日Cb)/365.25)</f>
        <v>1.0401802993062538E-3</v>
      </c>
      <c r="AB319" s="221">
        <v>119.2</v>
      </c>
      <c r="AC319" s="6"/>
      <c r="AD319" s="438">
        <f t="shared" si="45"/>
        <v>9.456184539147762E-2</v>
      </c>
      <c r="AE319" s="438">
        <f t="shared" si="46"/>
        <v>4.4245311520969216E-3</v>
      </c>
      <c r="AF319" s="225">
        <f t="shared" si="47"/>
        <v>9.8867454843828197E-5</v>
      </c>
      <c r="AG319" s="438">
        <f t="shared" si="48"/>
        <v>9.9999999868332218E-2</v>
      </c>
      <c r="AH319" s="438">
        <f t="shared" si="49"/>
        <v>0.87252288683958967</v>
      </c>
      <c r="AI319" s="438">
        <f t="shared" si="50"/>
        <v>9.43287759548041E-2</v>
      </c>
      <c r="AJ319" s="437">
        <f t="shared" si="51"/>
        <v>1.1830861912642429E-34</v>
      </c>
    </row>
    <row r="320" spans="2:36" ht="12" customHeight="1" x14ac:dyDescent="0.2">
      <c r="B320" s="332">
        <v>32447</v>
      </c>
      <c r="C320" s="333">
        <v>32444</v>
      </c>
      <c r="D320" s="103">
        <v>4.2</v>
      </c>
      <c r="E320" s="104">
        <v>4.8</v>
      </c>
      <c r="F320" s="94">
        <v>3.58</v>
      </c>
      <c r="G320" s="94">
        <v>3.71</v>
      </c>
      <c r="H320" s="94"/>
      <c r="I320" s="214"/>
      <c r="J320" s="374">
        <v>0.32</v>
      </c>
      <c r="K320" s="355">
        <v>0.43</v>
      </c>
      <c r="L320" s="355">
        <v>0.16</v>
      </c>
      <c r="M320" s="355">
        <v>0.28000000000000003</v>
      </c>
      <c r="N320" s="375"/>
      <c r="O320" s="376"/>
      <c r="P320" s="305">
        <f t="shared" si="65"/>
        <v>4.7213902261188876E-4</v>
      </c>
      <c r="Q320" s="306">
        <f t="shared" si="62"/>
        <v>4.7213902261188876E-4</v>
      </c>
      <c r="R320" s="306">
        <f t="shared" si="63"/>
        <v>4.7344440841974621E-4</v>
      </c>
      <c r="S320" s="306">
        <f t="shared" si="64"/>
        <v>4.7344440841974621E-4</v>
      </c>
      <c r="T320" s="99"/>
      <c r="U320" s="100"/>
      <c r="V320" s="283">
        <f t="shared" si="66"/>
        <v>1.038016217456773E-3</v>
      </c>
      <c r="W320" s="284">
        <f t="shared" si="55"/>
        <v>1.038016217456773E-3</v>
      </c>
      <c r="X320" s="284">
        <f t="shared" si="56"/>
        <v>1.038212765982155E-3</v>
      </c>
      <c r="Y320" s="284">
        <f t="shared" si="57"/>
        <v>1.038212765982155E-3</v>
      </c>
      <c r="Z320" s="99"/>
      <c r="AA320" s="100"/>
      <c r="AB320" s="221">
        <v>114.9</v>
      </c>
      <c r="AC320" s="6"/>
      <c r="AD320" s="438">
        <f t="shared" si="45"/>
        <v>9.4382978725650463E-2</v>
      </c>
      <c r="AE320" s="438">
        <f t="shared" si="46"/>
        <v>4.3040400765431471E-3</v>
      </c>
      <c r="AF320" s="225">
        <f t="shared" si="47"/>
        <v>6.6924576990078517E-5</v>
      </c>
      <c r="AG320" s="438">
        <f t="shared" si="48"/>
        <v>9.9999999863873937E-2</v>
      </c>
      <c r="AH320" s="438">
        <f t="shared" si="49"/>
        <v>0.86850341072058579</v>
      </c>
      <c r="AI320" s="438">
        <f t="shared" si="50"/>
        <v>9.4142483376647046E-2</v>
      </c>
      <c r="AJ320" s="437">
        <f t="shared" si="51"/>
        <v>9.0804471201827742E-36</v>
      </c>
    </row>
    <row r="321" spans="2:36" ht="12" customHeight="1" x14ac:dyDescent="0.2">
      <c r="B321" s="332">
        <v>32478</v>
      </c>
      <c r="C321" s="333">
        <v>32476</v>
      </c>
      <c r="D321" s="103">
        <v>3.22</v>
      </c>
      <c r="E321" s="104">
        <v>3.76</v>
      </c>
      <c r="F321" s="94">
        <v>2.7</v>
      </c>
      <c r="G321" s="94">
        <v>2.91</v>
      </c>
      <c r="H321" s="94"/>
      <c r="I321" s="214"/>
      <c r="J321" s="374">
        <v>0.28999999999999998</v>
      </c>
      <c r="K321" s="355">
        <v>0.28999999999999998</v>
      </c>
      <c r="L321" s="355">
        <v>0.15</v>
      </c>
      <c r="M321" s="355">
        <v>0.26</v>
      </c>
      <c r="N321" s="375"/>
      <c r="O321" s="376"/>
      <c r="P321" s="305">
        <f t="shared" si="65"/>
        <v>4.5885899293893721E-4</v>
      </c>
      <c r="Q321" s="306">
        <f t="shared" si="62"/>
        <v>4.5885899293893721E-4</v>
      </c>
      <c r="R321" s="306">
        <f t="shared" si="63"/>
        <v>4.5970438283487466E-4</v>
      </c>
      <c r="S321" s="306">
        <f t="shared" si="64"/>
        <v>4.5970438283487466E-4</v>
      </c>
      <c r="T321" s="99"/>
      <c r="U321" s="100"/>
      <c r="V321" s="283">
        <f t="shared" si="66"/>
        <v>1.0359873935648915E-3</v>
      </c>
      <c r="W321" s="284">
        <f t="shared" si="55"/>
        <v>1.0359873935648915E-3</v>
      </c>
      <c r="X321" s="284">
        <f t="shared" si="56"/>
        <v>1.0361181656830061E-3</v>
      </c>
      <c r="Y321" s="284">
        <f t="shared" si="57"/>
        <v>1.0361181656830061E-3</v>
      </c>
      <c r="Z321" s="99"/>
      <c r="AA321" s="100"/>
      <c r="AB321" s="221">
        <v>109.7</v>
      </c>
      <c r="AC321" s="6"/>
      <c r="AD321" s="438">
        <f t="shared" si="45"/>
        <v>9.4192560516636908E-2</v>
      </c>
      <c r="AE321" s="438">
        <f t="shared" si="46"/>
        <v>4.1791307530443149E-3</v>
      </c>
      <c r="AF321" s="225">
        <f t="shared" si="47"/>
        <v>4.4138753822346012E-5</v>
      </c>
      <c r="AG321" s="438">
        <f t="shared" si="48"/>
        <v>9.9999999859118449E-2</v>
      </c>
      <c r="AH321" s="438">
        <f t="shared" si="49"/>
        <v>0.86423637688252297</v>
      </c>
      <c r="AI321" s="438">
        <f t="shared" si="50"/>
        <v>9.3944176799014512E-2</v>
      </c>
      <c r="AJ321" s="437">
        <f t="shared" si="51"/>
        <v>5.8731461092147407E-37</v>
      </c>
    </row>
    <row r="322" spans="2:36" ht="12" customHeight="1" x14ac:dyDescent="0.2">
      <c r="B322" s="332">
        <v>32504</v>
      </c>
      <c r="C322" s="333">
        <v>32504</v>
      </c>
      <c r="D322" s="103">
        <v>3.1</v>
      </c>
      <c r="E322" s="104">
        <v>3.8</v>
      </c>
      <c r="F322" s="94">
        <v>2.65</v>
      </c>
      <c r="G322" s="94">
        <v>3.12</v>
      </c>
      <c r="H322" s="94">
        <v>2.3199999999999998</v>
      </c>
      <c r="I322" s="214">
        <v>1.88</v>
      </c>
      <c r="J322" s="374">
        <v>0.34</v>
      </c>
      <c r="K322" s="355">
        <v>0.56999999999999995</v>
      </c>
      <c r="L322" s="355">
        <v>0.15</v>
      </c>
      <c r="M322" s="355">
        <v>0.27</v>
      </c>
      <c r="N322" s="375">
        <v>0.16</v>
      </c>
      <c r="O322" s="376">
        <v>0.18</v>
      </c>
      <c r="P322" s="305">
        <f t="shared" si="65"/>
        <v>4.4800936293198831E-4</v>
      </c>
      <c r="Q322" s="306">
        <f t="shared" si="62"/>
        <v>4.4800936293198831E-4</v>
      </c>
      <c r="R322" s="306">
        <f t="shared" si="63"/>
        <v>4.4800936293198831E-4</v>
      </c>
      <c r="S322" s="306">
        <f t="shared" si="64"/>
        <v>4.4800936293198831E-4</v>
      </c>
      <c r="T322" s="306">
        <f>ND代替値*2.71828^(-(0.69315/2.062)*(C322-事故日Cb)/365.25)</f>
        <v>4.4800936293198831E-4</v>
      </c>
      <c r="U322" s="307">
        <f>ND代替値*2.71828^(-(0.69315/2.062)*(C322-事故日Cb)/365.25)</f>
        <v>4.4800936293198831E-4</v>
      </c>
      <c r="V322" s="283">
        <f t="shared" si="66"/>
        <v>1.0342888572454092E-3</v>
      </c>
      <c r="W322" s="284">
        <f t="shared" si="55"/>
        <v>1.0342888572454092E-3</v>
      </c>
      <c r="X322" s="284">
        <f t="shared" si="56"/>
        <v>1.0342888572454092E-3</v>
      </c>
      <c r="Y322" s="284">
        <f t="shared" si="57"/>
        <v>1.0342888572454092E-3</v>
      </c>
      <c r="Z322" s="284">
        <f>ND代替値*2.71828^(-(0.69315/30.07)*(C322-事故日Cb)/365.25)</f>
        <v>1.0342888572454092E-3</v>
      </c>
      <c r="AA322" s="296">
        <f>ND代替値*2.71828^(-(0.69315/30.07)*(C322-事故日Cb)/365.25)</f>
        <v>1.0342888572454092E-3</v>
      </c>
      <c r="AB322" s="221">
        <v>168.4</v>
      </c>
      <c r="AC322" s="6"/>
      <c r="AD322" s="438">
        <f t="shared" si="45"/>
        <v>9.4026259749582661E-2</v>
      </c>
      <c r="AE322" s="438">
        <f t="shared" si="46"/>
        <v>4.0728123902908026E-3</v>
      </c>
      <c r="AF322" s="225">
        <f t="shared" si="47"/>
        <v>3.0665510296217132E-5</v>
      </c>
      <c r="AG322" s="438">
        <f t="shared" si="48"/>
        <v>9.9999999854957389E-2</v>
      </c>
      <c r="AH322" s="438">
        <f t="shared" si="49"/>
        <v>0.86051992308799929</v>
      </c>
      <c r="AI322" s="438">
        <f t="shared" si="50"/>
        <v>9.3771001237235641E-2</v>
      </c>
      <c r="AJ322" s="437">
        <f t="shared" si="51"/>
        <v>5.3492011608998426E-38</v>
      </c>
    </row>
    <row r="323" spans="2:36" ht="12" customHeight="1" x14ac:dyDescent="0.2">
      <c r="B323" s="332">
        <v>32540</v>
      </c>
      <c r="C323" s="333">
        <v>32539</v>
      </c>
      <c r="D323" s="103">
        <v>3.04</v>
      </c>
      <c r="E323" s="104">
        <v>3.88</v>
      </c>
      <c r="F323" s="94">
        <v>2.67</v>
      </c>
      <c r="G323" s="94">
        <v>3.28</v>
      </c>
      <c r="H323" s="94"/>
      <c r="I323" s="214"/>
      <c r="J323" s="374">
        <v>0.39</v>
      </c>
      <c r="K323" s="355">
        <v>0.31</v>
      </c>
      <c r="L323" s="355">
        <v>0.28000000000000003</v>
      </c>
      <c r="M323" s="355">
        <v>0.21</v>
      </c>
      <c r="N323" s="375"/>
      <c r="O323" s="376"/>
      <c r="P323" s="305">
        <f t="shared" si="65"/>
        <v>4.3340902409359962E-4</v>
      </c>
      <c r="Q323" s="306">
        <f t="shared" si="62"/>
        <v>4.3340902409359962E-4</v>
      </c>
      <c r="R323" s="306">
        <f t="shared" si="63"/>
        <v>4.3380809113751983E-4</v>
      </c>
      <c r="S323" s="306">
        <f t="shared" si="64"/>
        <v>4.3380809113751983E-4</v>
      </c>
      <c r="T323" s="99"/>
      <c r="U323" s="100"/>
      <c r="V323" s="283">
        <f t="shared" si="66"/>
        <v>1.0319416341638841E-3</v>
      </c>
      <c r="W323" s="284">
        <f t="shared" si="55"/>
        <v>1.0319416341638841E-3</v>
      </c>
      <c r="X323" s="284">
        <f t="shared" si="56"/>
        <v>1.032006762820727E-3</v>
      </c>
      <c r="Y323" s="284">
        <f t="shared" si="57"/>
        <v>1.032006762820727E-3</v>
      </c>
      <c r="Z323" s="99"/>
      <c r="AA323" s="100"/>
      <c r="AB323" s="221">
        <v>141.80000000000001</v>
      </c>
      <c r="AC323" s="6"/>
      <c r="AD323" s="438">
        <f t="shared" si="45"/>
        <v>9.3818796620066092E-2</v>
      </c>
      <c r="AE323" s="438">
        <f t="shared" si="46"/>
        <v>3.9437099194319977E-3</v>
      </c>
      <c r="AF323" s="225">
        <f t="shared" si="47"/>
        <v>1.9450817398459077E-5</v>
      </c>
      <c r="AG323" s="438">
        <f t="shared" si="48"/>
        <v>9.9999999849756049E-2</v>
      </c>
      <c r="AH323" s="438">
        <f t="shared" si="49"/>
        <v>0.85589682215151297</v>
      </c>
      <c r="AI323" s="438">
        <f t="shared" si="50"/>
        <v>9.3554980632850365E-2</v>
      </c>
      <c r="AJ323" s="437">
        <f t="shared" si="51"/>
        <v>2.6764651108378799E-39</v>
      </c>
    </row>
    <row r="324" spans="2:36" ht="12" customHeight="1" x14ac:dyDescent="0.2">
      <c r="B324" s="332">
        <v>32567</v>
      </c>
      <c r="C324" s="333">
        <v>32566</v>
      </c>
      <c r="D324" s="103">
        <v>3.5</v>
      </c>
      <c r="E324" s="104">
        <v>3.5</v>
      </c>
      <c r="F324" s="94">
        <v>2.92</v>
      </c>
      <c r="G324" s="94">
        <v>3.43</v>
      </c>
      <c r="H324" s="94"/>
      <c r="I324" s="214"/>
      <c r="J324" s="374">
        <v>0.32</v>
      </c>
      <c r="K324" s="355">
        <v>0.59</v>
      </c>
      <c r="L324" s="355">
        <v>0.34</v>
      </c>
      <c r="M324" s="355">
        <v>0.19</v>
      </c>
      <c r="N324" s="375"/>
      <c r="O324" s="376"/>
      <c r="P324" s="305">
        <f t="shared" si="65"/>
        <v>4.2277188080469639E-4</v>
      </c>
      <c r="Q324" s="306">
        <f t="shared" si="62"/>
        <v>4.2277188080469639E-4</v>
      </c>
      <c r="R324" s="306">
        <f t="shared" si="63"/>
        <v>4.231611535594068E-4</v>
      </c>
      <c r="S324" s="306">
        <f t="shared" si="64"/>
        <v>4.231611535594068E-4</v>
      </c>
      <c r="T324" s="99"/>
      <c r="U324" s="100"/>
      <c r="V324" s="283">
        <f t="shared" si="66"/>
        <v>1.0301847132308136E-3</v>
      </c>
      <c r="W324" s="284">
        <f t="shared" si="55"/>
        <v>1.0301847132308136E-3</v>
      </c>
      <c r="X324" s="284">
        <f t="shared" si="56"/>
        <v>1.0302497310035747E-3</v>
      </c>
      <c r="Y324" s="284">
        <f t="shared" si="57"/>
        <v>1.0302497310035747E-3</v>
      </c>
      <c r="Z324" s="99"/>
      <c r="AA324" s="100"/>
      <c r="AB324" s="221">
        <v>161.9</v>
      </c>
      <c r="AC324" s="6"/>
      <c r="AD324" s="438">
        <f t="shared" si="45"/>
        <v>9.3659066454870432E-2</v>
      </c>
      <c r="AE324" s="438">
        <f t="shared" si="46"/>
        <v>3.8469195778127892E-3</v>
      </c>
      <c r="AF324" s="225">
        <f t="shared" si="47"/>
        <v>1.3690424335686586E-5</v>
      </c>
      <c r="AG324" s="438">
        <f t="shared" si="48"/>
        <v>9.999999984574362E-2</v>
      </c>
      <c r="AH324" s="438">
        <f t="shared" si="49"/>
        <v>0.8523474074801265</v>
      </c>
      <c r="AI324" s="438">
        <f t="shared" si="50"/>
        <v>9.3388676251584771E-2</v>
      </c>
      <c r="AJ324" s="437">
        <f t="shared" si="51"/>
        <v>2.6554819266357296E-40</v>
      </c>
    </row>
    <row r="325" spans="2:36" ht="12" customHeight="1" x14ac:dyDescent="0.2">
      <c r="B325" s="334">
        <v>32598</v>
      </c>
      <c r="C325" s="335">
        <v>32594</v>
      </c>
      <c r="D325" s="97">
        <v>3.6</v>
      </c>
      <c r="E325" s="98">
        <v>3.5</v>
      </c>
      <c r="F325" s="98">
        <v>2.71</v>
      </c>
      <c r="G325" s="98">
        <v>2.93</v>
      </c>
      <c r="H325" s="98">
        <v>2.38</v>
      </c>
      <c r="I325" s="212">
        <v>1.92</v>
      </c>
      <c r="J325" s="357">
        <v>0.66</v>
      </c>
      <c r="K325" s="358">
        <v>0.26</v>
      </c>
      <c r="L325" s="358">
        <v>0.28000000000000003</v>
      </c>
      <c r="M325" s="358">
        <v>0.19</v>
      </c>
      <c r="N325" s="358">
        <v>0.16</v>
      </c>
      <c r="O325" s="359">
        <v>0.22</v>
      </c>
      <c r="P325" s="310">
        <f t="shared" si="65"/>
        <v>4.1088041906760735E-4</v>
      </c>
      <c r="Q325" s="311">
        <f t="shared" si="62"/>
        <v>4.1088041906760735E-4</v>
      </c>
      <c r="R325" s="311">
        <f t="shared" si="63"/>
        <v>4.123958045703734E-4</v>
      </c>
      <c r="S325" s="311">
        <f t="shared" si="64"/>
        <v>4.123958045703734E-4</v>
      </c>
      <c r="T325" s="311">
        <f>ND代替値*2.71828^(-(0.69315/2.062)*(C325-事故日Cb)/365.25)</f>
        <v>4.123958045703734E-4</v>
      </c>
      <c r="U325" s="312">
        <f>ND代替値*2.71828^(-(0.69315/2.062)*(C325-事故日Cb)/365.25)</f>
        <v>4.123958045703734E-4</v>
      </c>
      <c r="V325" s="297">
        <f t="shared" si="66"/>
        <v>1.0281711961738502E-3</v>
      </c>
      <c r="W325" s="293">
        <f t="shared" ref="W325:W355" si="67">ND代替値*2.71828^(-(0.69315/30.07)*(B325-事故日Cb)/365.25)</f>
        <v>1.0281711961738502E-3</v>
      </c>
      <c r="X325" s="293">
        <f t="shared" ref="X325:X355" si="68">ND代替値*2.71828^(-(0.69315/30.07)*(C325-事故日Cb)/365.25)</f>
        <v>1.0284307835242454E-3</v>
      </c>
      <c r="Y325" s="293">
        <f t="shared" si="57"/>
        <v>1.0284307835242454E-3</v>
      </c>
      <c r="Z325" s="293">
        <f>ND代替値*2.71828^(-(0.69315/30.07)*(C325-事故日Cb)/365.25)</f>
        <v>1.0284307835242454E-3</v>
      </c>
      <c r="AA325" s="298">
        <f>ND代替値*2.71828^(-(0.69315/30.07)*(C325-事故日Cb)/365.25)</f>
        <v>1.0284307835242454E-3</v>
      </c>
      <c r="AB325" s="222">
        <v>164.6</v>
      </c>
      <c r="AD325" s="438">
        <f t="shared" si="45"/>
        <v>9.3493707593113221E-2</v>
      </c>
      <c r="AE325" s="438">
        <f t="shared" si="46"/>
        <v>3.7490527688215764E-3</v>
      </c>
      <c r="AF325" s="225">
        <f t="shared" si="47"/>
        <v>9.5114567600917338E-6</v>
      </c>
      <c r="AG325" s="438">
        <f t="shared" si="48"/>
        <v>9.9999999841582546E-2</v>
      </c>
      <c r="AH325" s="438">
        <f t="shared" si="49"/>
        <v>0.8486820795194957</v>
      </c>
      <c r="AI325" s="438">
        <f t="shared" si="50"/>
        <v>9.3216524692811165E-2</v>
      </c>
      <c r="AJ325" s="437">
        <f t="shared" si="51"/>
        <v>2.4185856678113558E-41</v>
      </c>
    </row>
    <row r="326" spans="2:36" ht="12" customHeight="1" x14ac:dyDescent="0.2">
      <c r="B326" s="330">
        <v>32626</v>
      </c>
      <c r="C326" s="331">
        <v>32624</v>
      </c>
      <c r="D326" s="101">
        <v>4.4000000000000004</v>
      </c>
      <c r="E326" s="102">
        <v>4.8</v>
      </c>
      <c r="F326" s="90">
        <v>3.13</v>
      </c>
      <c r="G326" s="90">
        <v>3.57</v>
      </c>
      <c r="H326" s="90"/>
      <c r="I326" s="213"/>
      <c r="J326" s="371">
        <v>0.3</v>
      </c>
      <c r="K326" s="352">
        <v>0.21</v>
      </c>
      <c r="L326" s="352">
        <v>0.18</v>
      </c>
      <c r="M326" s="352">
        <v>0.17</v>
      </c>
      <c r="N326" s="372"/>
      <c r="O326" s="373"/>
      <c r="P326" s="303">
        <f t="shared" si="65"/>
        <v>4.0042749571484468E-4</v>
      </c>
      <c r="Q326" s="304">
        <f t="shared" si="62"/>
        <v>4.0042749571484468E-4</v>
      </c>
      <c r="R326" s="304">
        <f t="shared" si="63"/>
        <v>4.0116523293726413E-4</v>
      </c>
      <c r="S326" s="304">
        <f t="shared" si="64"/>
        <v>4.0116523293726413E-4</v>
      </c>
      <c r="T326" s="127"/>
      <c r="U326" s="281"/>
      <c r="V326" s="287">
        <f t="shared" si="66"/>
        <v>1.0263559184316489E-3</v>
      </c>
      <c r="W326" s="288">
        <f t="shared" si="67"/>
        <v>1.0263559184316489E-3</v>
      </c>
      <c r="X326" s="288">
        <f t="shared" si="68"/>
        <v>1.0264854747739618E-3</v>
      </c>
      <c r="Y326" s="288">
        <f t="shared" si="57"/>
        <v>1.0264854747739618E-3</v>
      </c>
      <c r="Z326" s="127"/>
      <c r="AA326" s="281"/>
      <c r="AB326" s="223">
        <v>193.1</v>
      </c>
      <c r="AC326" s="6"/>
      <c r="AD326" s="438">
        <f t="shared" si="45"/>
        <v>9.3316861343087434E-2</v>
      </c>
      <c r="AE326" s="438">
        <f t="shared" si="46"/>
        <v>3.6469566630660372E-3</v>
      </c>
      <c r="AF326" s="225">
        <f t="shared" si="47"/>
        <v>6.4384202186054315E-6</v>
      </c>
      <c r="AG326" s="438">
        <f t="shared" si="48"/>
        <v>9.9999999837124265E-2</v>
      </c>
      <c r="AH326" s="438">
        <f t="shared" si="49"/>
        <v>0.84477243152892989</v>
      </c>
      <c r="AI326" s="438">
        <f t="shared" si="50"/>
        <v>9.3032428731254474E-2</v>
      </c>
      <c r="AJ326" s="437">
        <f t="shared" si="51"/>
        <v>1.8563177750155798E-42</v>
      </c>
    </row>
    <row r="327" spans="2:36" ht="12" customHeight="1" x14ac:dyDescent="0.2">
      <c r="B327" s="332">
        <v>32658</v>
      </c>
      <c r="C327" s="333">
        <v>32657</v>
      </c>
      <c r="D327" s="103">
        <v>3.9</v>
      </c>
      <c r="E327" s="104">
        <v>5</v>
      </c>
      <c r="F327" s="94">
        <v>2.84</v>
      </c>
      <c r="G327" s="94">
        <v>3.13</v>
      </c>
      <c r="H327" s="94"/>
      <c r="I327" s="214"/>
      <c r="J327" s="374">
        <v>0.43</v>
      </c>
      <c r="K327" s="355">
        <v>0.37</v>
      </c>
      <c r="L327" s="355">
        <v>0.16</v>
      </c>
      <c r="M327" s="355">
        <v>0.19</v>
      </c>
      <c r="N327" s="375"/>
      <c r="O327" s="376"/>
      <c r="P327" s="305">
        <f t="shared" si="65"/>
        <v>3.8880652409037879E-4</v>
      </c>
      <c r="Q327" s="306">
        <f t="shared" si="62"/>
        <v>3.8880652409037879E-4</v>
      </c>
      <c r="R327" s="306">
        <f t="shared" si="63"/>
        <v>3.8916452279737403E-4</v>
      </c>
      <c r="S327" s="306">
        <f t="shared" si="64"/>
        <v>3.8916452279737403E-4</v>
      </c>
      <c r="T327" s="99"/>
      <c r="U327" s="100"/>
      <c r="V327" s="283">
        <f t="shared" si="66"/>
        <v>1.0242852393914554E-3</v>
      </c>
      <c r="W327" s="284">
        <f t="shared" si="67"/>
        <v>1.0242852393914554E-3</v>
      </c>
      <c r="X327" s="284">
        <f t="shared" si="68"/>
        <v>1.0243498848322994E-3</v>
      </c>
      <c r="Y327" s="284">
        <f t="shared" si="57"/>
        <v>1.0243498848322994E-3</v>
      </c>
      <c r="Z327" s="99"/>
      <c r="AA327" s="100"/>
      <c r="AB327" s="221">
        <v>171.1</v>
      </c>
      <c r="AC327" s="6"/>
      <c r="AD327" s="438">
        <f t="shared" si="45"/>
        <v>9.3122716802936309E-2</v>
      </c>
      <c r="AE327" s="438">
        <f t="shared" si="46"/>
        <v>3.5378592981579454E-3</v>
      </c>
      <c r="AF327" s="225">
        <f t="shared" si="47"/>
        <v>4.1914551864901435E-6</v>
      </c>
      <c r="AG327" s="438">
        <f t="shared" si="48"/>
        <v>9.9999999832220174E-2</v>
      </c>
      <c r="AH327" s="438">
        <f t="shared" si="49"/>
        <v>0.84049261788527152</v>
      </c>
      <c r="AI327" s="438">
        <f t="shared" si="50"/>
        <v>9.2830343076560407E-2</v>
      </c>
      <c r="AJ327" s="437">
        <f t="shared" si="51"/>
        <v>1.1021793153269968E-43</v>
      </c>
    </row>
    <row r="328" spans="2:36" ht="12" customHeight="1" x14ac:dyDescent="0.2">
      <c r="B328" s="332">
        <v>32689</v>
      </c>
      <c r="C328" s="333">
        <v>32685</v>
      </c>
      <c r="D328" s="103">
        <v>2.82</v>
      </c>
      <c r="E328" s="104">
        <v>2.86</v>
      </c>
      <c r="F328" s="94">
        <v>2.1</v>
      </c>
      <c r="G328" s="94">
        <v>2.2000000000000002</v>
      </c>
      <c r="H328" s="94">
        <v>2.1800000000000002</v>
      </c>
      <c r="I328" s="214">
        <v>1.69</v>
      </c>
      <c r="J328" s="374">
        <v>0.21</v>
      </c>
      <c r="K328" s="355">
        <v>0.18</v>
      </c>
      <c r="L328" s="355">
        <v>0.16</v>
      </c>
      <c r="M328" s="355">
        <v>0.21</v>
      </c>
      <c r="N328" s="375">
        <v>0.3</v>
      </c>
      <c r="O328" s="376">
        <v>0.25</v>
      </c>
      <c r="P328" s="305">
        <f t="shared" si="65"/>
        <v>3.7787041855859375E-4</v>
      </c>
      <c r="Q328" s="306">
        <f t="shared" si="62"/>
        <v>3.7787041855859375E-4</v>
      </c>
      <c r="R328" s="306">
        <f t="shared" si="63"/>
        <v>3.7926405847822615E-4</v>
      </c>
      <c r="S328" s="306">
        <f t="shared" si="64"/>
        <v>3.7926405847822615E-4</v>
      </c>
      <c r="T328" s="306">
        <f>ND代替値*2.71828^(-(0.69315/2.062)*(C328-事故日Cb)/365.25)</f>
        <v>3.7926405847822615E-4</v>
      </c>
      <c r="U328" s="307">
        <f>ND代替値*2.71828^(-(0.69315/2.062)*(C328-事故日Cb)/365.25)</f>
        <v>3.7926405847822615E-4</v>
      </c>
      <c r="V328" s="283">
        <f t="shared" si="66"/>
        <v>1.0222832529765702E-3</v>
      </c>
      <c r="W328" s="284">
        <f t="shared" si="67"/>
        <v>1.0222832529765702E-3</v>
      </c>
      <c r="X328" s="284">
        <f t="shared" si="68"/>
        <v>1.0225413537694938E-3</v>
      </c>
      <c r="Y328" s="284">
        <f t="shared" si="57"/>
        <v>1.0225413537694938E-3</v>
      </c>
      <c r="Z328" s="284">
        <f>ND代替値*2.71828^(-(0.69315/30.07)*(C328-事故日Cb)/365.25)</f>
        <v>1.0225413537694938E-3</v>
      </c>
      <c r="AA328" s="296">
        <f>ND代替値*2.71828^(-(0.69315/30.07)*(C328-事故日Cb)/365.25)</f>
        <v>1.0225413537694938E-3</v>
      </c>
      <c r="AB328" s="221">
        <v>107.7</v>
      </c>
      <c r="AC328" s="6"/>
      <c r="AD328" s="438">
        <f t="shared" si="45"/>
        <v>9.2958304888135793E-2</v>
      </c>
      <c r="AE328" s="438">
        <f t="shared" si="46"/>
        <v>3.4478550770747829E-3</v>
      </c>
      <c r="AF328" s="225">
        <f t="shared" si="47"/>
        <v>2.9120240388928659E-6</v>
      </c>
      <c r="AG328" s="438">
        <f t="shared" si="48"/>
        <v>9.9999999828059127E-2</v>
      </c>
      <c r="AH328" s="438">
        <f t="shared" si="49"/>
        <v>0.83687826877597304</v>
      </c>
      <c r="AI328" s="438">
        <f t="shared" si="50"/>
        <v>9.2659220742423595E-2</v>
      </c>
      <c r="AJ328" s="437">
        <f t="shared" si="51"/>
        <v>1.003853601363126E-44</v>
      </c>
    </row>
    <row r="329" spans="2:36" ht="12" customHeight="1" x14ac:dyDescent="0.2">
      <c r="B329" s="332">
        <v>32720</v>
      </c>
      <c r="C329" s="333">
        <v>32715</v>
      </c>
      <c r="D329" s="103">
        <v>1.84</v>
      </c>
      <c r="E329" s="104">
        <v>1.54</v>
      </c>
      <c r="F329" s="94">
        <v>1.06</v>
      </c>
      <c r="G329" s="94">
        <v>1.24</v>
      </c>
      <c r="H329" s="94"/>
      <c r="I329" s="214"/>
      <c r="J329" s="374">
        <v>0.28999999999999998</v>
      </c>
      <c r="K329" s="355">
        <v>0.25</v>
      </c>
      <c r="L329" s="355">
        <v>0.2</v>
      </c>
      <c r="M329" s="355">
        <v>0.18</v>
      </c>
      <c r="N329" s="375"/>
      <c r="O329" s="376"/>
      <c r="P329" s="305">
        <f t="shared" si="65"/>
        <v>3.67241916929501E-4</v>
      </c>
      <c r="Q329" s="306">
        <f t="shared" si="62"/>
        <v>3.67241916929501E-4</v>
      </c>
      <c r="R329" s="306">
        <f t="shared" si="63"/>
        <v>3.6893574735236286E-4</v>
      </c>
      <c r="S329" s="306">
        <f t="shared" si="64"/>
        <v>3.6893574735236286E-4</v>
      </c>
      <c r="T329" s="99"/>
      <c r="U329" s="100"/>
      <c r="V329" s="283">
        <f t="shared" si="66"/>
        <v>1.0202851794850107E-3</v>
      </c>
      <c r="W329" s="284">
        <f t="shared" si="67"/>
        <v>1.0202851794850107E-3</v>
      </c>
      <c r="X329" s="284">
        <f t="shared" si="68"/>
        <v>1.0206071850584037E-3</v>
      </c>
      <c r="Y329" s="284">
        <f t="shared" si="57"/>
        <v>1.0206071850584037E-3</v>
      </c>
      <c r="Z329" s="99"/>
      <c r="AA329" s="100"/>
      <c r="AB329" s="221">
        <v>182.6</v>
      </c>
      <c r="AC329" s="6"/>
      <c r="AD329" s="438">
        <f t="shared" si="45"/>
        <v>9.2782471368945796E-2</v>
      </c>
      <c r="AE329" s="438">
        <f t="shared" si="46"/>
        <v>3.3539613395669348E-3</v>
      </c>
      <c r="AF329" s="225">
        <f t="shared" si="47"/>
        <v>1.9711843224414786E-6</v>
      </c>
      <c r="AG329" s="438">
        <f t="shared" si="48"/>
        <v>9.9999999823600846E-2</v>
      </c>
      <c r="AH329" s="438">
        <f t="shared" si="49"/>
        <v>0.83302299773770538</v>
      </c>
      <c r="AI329" s="438">
        <f t="shared" si="50"/>
        <v>9.2476225416263519E-2</v>
      </c>
      <c r="AJ329" s="437">
        <f t="shared" si="51"/>
        <v>7.7047975125482342E-46</v>
      </c>
    </row>
    <row r="330" spans="2:36" ht="12" customHeight="1" x14ac:dyDescent="0.2">
      <c r="B330" s="332">
        <v>32750</v>
      </c>
      <c r="C330" s="333">
        <v>32748</v>
      </c>
      <c r="D330" s="103">
        <v>2.46</v>
      </c>
      <c r="E330" s="104">
        <v>2.54</v>
      </c>
      <c r="F330" s="94">
        <v>1.63</v>
      </c>
      <c r="G330" s="94">
        <v>1.87</v>
      </c>
      <c r="H330" s="94"/>
      <c r="I330" s="214"/>
      <c r="J330" s="374">
        <v>0.26</v>
      </c>
      <c r="K330" s="355">
        <v>0.42</v>
      </c>
      <c r="L330" s="355">
        <v>0.15</v>
      </c>
      <c r="M330" s="355">
        <v>0.17</v>
      </c>
      <c r="N330" s="375"/>
      <c r="O330" s="376"/>
      <c r="P330" s="305">
        <f t="shared" si="65"/>
        <v>3.5724099885747117E-4</v>
      </c>
      <c r="Q330" s="306">
        <f t="shared" si="62"/>
        <v>3.5724099885747117E-4</v>
      </c>
      <c r="R330" s="306">
        <f t="shared" si="63"/>
        <v>3.5789917039926535E-4</v>
      </c>
      <c r="S330" s="306">
        <f t="shared" si="64"/>
        <v>3.5789917039926535E-4</v>
      </c>
      <c r="T330" s="99"/>
      <c r="U330" s="100"/>
      <c r="V330" s="283">
        <f t="shared" si="66"/>
        <v>1.018355278397613E-3</v>
      </c>
      <c r="W330" s="284">
        <f t="shared" si="67"/>
        <v>1.018355278397613E-3</v>
      </c>
      <c r="X330" s="284">
        <f t="shared" si="68"/>
        <v>1.018483824823541E-3</v>
      </c>
      <c r="Y330" s="284">
        <f t="shared" si="57"/>
        <v>1.018483824823541E-3</v>
      </c>
      <c r="Z330" s="99"/>
      <c r="AA330" s="100"/>
      <c r="AB330" s="221">
        <v>195.3</v>
      </c>
      <c r="AC330" s="6"/>
      <c r="AD330" s="438">
        <f t="shared" si="45"/>
        <v>9.2589438620321915E-2</v>
      </c>
      <c r="AE330" s="438">
        <f t="shared" si="46"/>
        <v>3.2536288218115027E-3</v>
      </c>
      <c r="AF330" s="225">
        <f t="shared" si="47"/>
        <v>1.2832543498714008E-6</v>
      </c>
      <c r="AG330" s="438">
        <f t="shared" si="48"/>
        <v>9.9999999818696728E-2</v>
      </c>
      <c r="AH330" s="438">
        <f t="shared" si="49"/>
        <v>0.82880270945871137</v>
      </c>
      <c r="AI330" s="438">
        <f t="shared" si="50"/>
        <v>9.2275347950075193E-2</v>
      </c>
      <c r="AJ330" s="437">
        <f t="shared" si="51"/>
        <v>4.5746846587418429E-47</v>
      </c>
    </row>
    <row r="331" spans="2:36" ht="12" customHeight="1" x14ac:dyDescent="0.2">
      <c r="B331" s="332">
        <v>32781</v>
      </c>
      <c r="C331" s="333">
        <v>32778</v>
      </c>
      <c r="D331" s="103">
        <v>2.93</v>
      </c>
      <c r="E331" s="104">
        <v>2.93</v>
      </c>
      <c r="F331" s="94">
        <v>1.75</v>
      </c>
      <c r="G331" s="94">
        <v>2.0699999999999998</v>
      </c>
      <c r="H331" s="94">
        <v>1.34</v>
      </c>
      <c r="I331" s="214">
        <v>1.08</v>
      </c>
      <c r="J331" s="374">
        <v>0.28000000000000003</v>
      </c>
      <c r="K331" s="355">
        <v>0.2</v>
      </c>
      <c r="L331" s="355">
        <v>0.15</v>
      </c>
      <c r="M331" s="355">
        <v>0.16</v>
      </c>
      <c r="N331" s="375">
        <v>0.31</v>
      </c>
      <c r="O331" s="376">
        <v>0.28000000000000003</v>
      </c>
      <c r="P331" s="305">
        <f t="shared" si="65"/>
        <v>3.4719274857945528E-4</v>
      </c>
      <c r="Q331" s="306">
        <f t="shared" si="62"/>
        <v>3.4719274857945528E-4</v>
      </c>
      <c r="R331" s="306">
        <f t="shared" si="63"/>
        <v>3.4815267873748251E-4</v>
      </c>
      <c r="S331" s="306">
        <f t="shared" si="64"/>
        <v>3.4815267873748251E-4</v>
      </c>
      <c r="T331" s="306">
        <f>ND代替値*2.71828^(-(0.69315/2.062)*(C331-事故日Cb)/365.25)</f>
        <v>3.4815267873748251E-4</v>
      </c>
      <c r="U331" s="307">
        <f>ND代替値*2.71828^(-(0.69315/2.062)*(C331-事故日Cb)/365.25)</f>
        <v>3.4815267873748251E-4</v>
      </c>
      <c r="V331" s="283">
        <f t="shared" si="66"/>
        <v>1.0163648822125722E-3</v>
      </c>
      <c r="W331" s="284">
        <f t="shared" si="67"/>
        <v>1.0163648822125722E-3</v>
      </c>
      <c r="X331" s="284">
        <f t="shared" si="68"/>
        <v>1.0165573310544009E-3</v>
      </c>
      <c r="Y331" s="284">
        <f t="shared" si="57"/>
        <v>1.0165573310544009E-3</v>
      </c>
      <c r="Z331" s="284">
        <f>ND代替値*2.71828^(-(0.69315/30.07)*(C331-事故日Cb)/365.25)</f>
        <v>1.0165573310544009E-3</v>
      </c>
      <c r="AA331" s="296">
        <f>ND代替値*2.71828^(-(0.69315/30.07)*(C331-事故日Cb)/365.25)</f>
        <v>1.0165573310544009E-3</v>
      </c>
      <c r="AB331" s="221">
        <v>200.9</v>
      </c>
      <c r="AC331" s="6"/>
      <c r="AD331" s="438">
        <f t="shared" si="45"/>
        <v>9.2414302823127348E-2</v>
      </c>
      <c r="AE331" s="438">
        <f t="shared" si="46"/>
        <v>3.1650243521589316E-3</v>
      </c>
      <c r="AF331" s="225">
        <f t="shared" si="47"/>
        <v>8.6865040342628671E-7</v>
      </c>
      <c r="AG331" s="438">
        <f t="shared" si="48"/>
        <v>9.9999999814238461E-2</v>
      </c>
      <c r="AH331" s="438">
        <f t="shared" si="49"/>
        <v>0.82498464033034535</v>
      </c>
      <c r="AI331" s="438">
        <f t="shared" si="50"/>
        <v>9.2093110745193038E-2</v>
      </c>
      <c r="AJ331" s="437">
        <f t="shared" si="51"/>
        <v>3.5111712436459388E-48</v>
      </c>
    </row>
    <row r="332" spans="2:36" ht="12" customHeight="1" x14ac:dyDescent="0.2">
      <c r="B332" s="332">
        <v>32811</v>
      </c>
      <c r="C332" s="333">
        <v>32811</v>
      </c>
      <c r="D332" s="103">
        <v>4.3</v>
      </c>
      <c r="E332" s="104">
        <v>4.5999999999999996</v>
      </c>
      <c r="F332" s="94">
        <v>3.08</v>
      </c>
      <c r="G332" s="94">
        <v>2.78</v>
      </c>
      <c r="H332" s="94"/>
      <c r="I332" s="214"/>
      <c r="J332" s="374">
        <v>0.38</v>
      </c>
      <c r="K332" s="355">
        <v>0.22</v>
      </c>
      <c r="L332" s="355">
        <v>0.17</v>
      </c>
      <c r="M332" s="355">
        <v>0.13</v>
      </c>
      <c r="N332" s="375"/>
      <c r="O332" s="376"/>
      <c r="P332" s="305">
        <f t="shared" si="65"/>
        <v>3.377378196247832E-4</v>
      </c>
      <c r="Q332" s="306">
        <f t="shared" si="62"/>
        <v>3.377378196247832E-4</v>
      </c>
      <c r="R332" s="306">
        <f t="shared" si="63"/>
        <v>3.377378196247832E-4</v>
      </c>
      <c r="S332" s="306">
        <f t="shared" si="64"/>
        <v>3.377378196247832E-4</v>
      </c>
      <c r="T332" s="99"/>
      <c r="U332" s="100"/>
      <c r="V332" s="283">
        <f t="shared" si="66"/>
        <v>1.0144423964891542E-3</v>
      </c>
      <c r="W332" s="284">
        <f t="shared" si="67"/>
        <v>1.0144423964891542E-3</v>
      </c>
      <c r="X332" s="284">
        <f t="shared" si="68"/>
        <v>1.0144423964891542E-3</v>
      </c>
      <c r="Y332" s="284">
        <f t="shared" si="57"/>
        <v>1.0144423964891542E-3</v>
      </c>
      <c r="Z332" s="99"/>
      <c r="AA332" s="100"/>
      <c r="AB332" s="221">
        <v>165.5</v>
      </c>
      <c r="AC332" s="6"/>
      <c r="AD332" s="438">
        <f t="shared" si="45"/>
        <v>9.2222036044468561E-2</v>
      </c>
      <c r="AE332" s="438">
        <f t="shared" si="46"/>
        <v>3.0703438147707562E-3</v>
      </c>
      <c r="AF332" s="225">
        <f t="shared" si="47"/>
        <v>5.6549729826061401E-7</v>
      </c>
      <c r="AG332" s="438">
        <f t="shared" si="48"/>
        <v>9.9999999809334342E-2</v>
      </c>
      <c r="AH332" s="438">
        <f t="shared" si="49"/>
        <v>0.82080507623980814</v>
      </c>
      <c r="AI332" s="438">
        <f t="shared" si="50"/>
        <v>9.1893065483217573E-2</v>
      </c>
      <c r="AJ332" s="437">
        <f t="shared" si="51"/>
        <v>2.0847402149586683E-49</v>
      </c>
    </row>
    <row r="333" spans="2:36" ht="12" customHeight="1" x14ac:dyDescent="0.2">
      <c r="B333" s="332">
        <v>32842</v>
      </c>
      <c r="C333" s="333">
        <v>32839</v>
      </c>
      <c r="D333" s="103">
        <v>4.0999999999999996</v>
      </c>
      <c r="E333" s="104">
        <v>4.2</v>
      </c>
      <c r="F333" s="94">
        <v>3.06</v>
      </c>
      <c r="G333" s="94">
        <v>3.08</v>
      </c>
      <c r="H333" s="94"/>
      <c r="I333" s="214"/>
      <c r="J333" s="374">
        <v>0.34</v>
      </c>
      <c r="K333" s="355">
        <v>0.39</v>
      </c>
      <c r="L333" s="355">
        <v>0.2</v>
      </c>
      <c r="M333" s="355">
        <v>0.14000000000000001</v>
      </c>
      <c r="N333" s="375"/>
      <c r="O333" s="376"/>
      <c r="P333" s="305">
        <f t="shared" si="65"/>
        <v>3.2823814251382774E-4</v>
      </c>
      <c r="Q333" s="306">
        <f t="shared" si="62"/>
        <v>3.2823814251382774E-4</v>
      </c>
      <c r="R333" s="306">
        <f t="shared" si="63"/>
        <v>3.2914566634116295E-4</v>
      </c>
      <c r="S333" s="306">
        <f t="shared" si="64"/>
        <v>3.2914566634116295E-4</v>
      </c>
      <c r="T333" s="99"/>
      <c r="U333" s="100"/>
      <c r="V333" s="283">
        <f t="shared" si="66"/>
        <v>1.0124596481116987E-3</v>
      </c>
      <c r="W333" s="284">
        <f t="shared" si="67"/>
        <v>1.0124596481116987E-3</v>
      </c>
      <c r="X333" s="284">
        <f t="shared" si="68"/>
        <v>1.0126513574968687E-3</v>
      </c>
      <c r="Y333" s="284">
        <f t="shared" si="57"/>
        <v>1.0126513574968687E-3</v>
      </c>
      <c r="Z333" s="99"/>
      <c r="AA333" s="100"/>
      <c r="AB333" s="221">
        <v>158.30000000000001</v>
      </c>
      <c r="AC333" s="6"/>
      <c r="AD333" s="438">
        <f t="shared" si="45"/>
        <v>9.2059214317897153E-2</v>
      </c>
      <c r="AE333" s="438">
        <f t="shared" si="46"/>
        <v>2.9922333303742084E-3</v>
      </c>
      <c r="AF333" s="225">
        <f t="shared" si="47"/>
        <v>3.9288067107853923E-7</v>
      </c>
      <c r="AG333" s="438">
        <f t="shared" si="48"/>
        <v>9.9999999805173295E-2</v>
      </c>
      <c r="AH333" s="438">
        <f t="shared" si="49"/>
        <v>0.81727538896702812</v>
      </c>
      <c r="AI333" s="438">
        <f t="shared" si="50"/>
        <v>9.1723670915285119E-2</v>
      </c>
      <c r="AJ333" s="437">
        <f t="shared" si="51"/>
        <v>1.8987599781546237E-50</v>
      </c>
    </row>
    <row r="334" spans="2:36" ht="12" customHeight="1" x14ac:dyDescent="0.2">
      <c r="B334" s="332">
        <v>32869</v>
      </c>
      <c r="C334" s="333">
        <v>32867</v>
      </c>
      <c r="D334" s="103">
        <v>4.0999999999999996</v>
      </c>
      <c r="E334" s="104">
        <v>4.8</v>
      </c>
      <c r="F334" s="94">
        <v>2.92</v>
      </c>
      <c r="G334" s="94">
        <v>2.7</v>
      </c>
      <c r="H334" s="94">
        <v>2.65</v>
      </c>
      <c r="I334" s="214">
        <v>2</v>
      </c>
      <c r="J334" s="374">
        <v>0.33</v>
      </c>
      <c r="K334" s="355">
        <v>0.49</v>
      </c>
      <c r="L334" s="355">
        <v>0.16</v>
      </c>
      <c r="M334" s="355">
        <v>0.16</v>
      </c>
      <c r="N334" s="375">
        <v>0.31</v>
      </c>
      <c r="O334" s="376">
        <v>0.28000000000000003</v>
      </c>
      <c r="P334" s="305">
        <f t="shared" si="65"/>
        <v>3.2018220467980372E-4</v>
      </c>
      <c r="Q334" s="306">
        <f t="shared" si="62"/>
        <v>3.2018220467980372E-4</v>
      </c>
      <c r="R334" s="306">
        <f t="shared" si="63"/>
        <v>3.2077210006130569E-4</v>
      </c>
      <c r="S334" s="306">
        <f t="shared" si="64"/>
        <v>3.2077210006130569E-4</v>
      </c>
      <c r="T334" s="306">
        <f>ND代替値*2.71828^(-(0.69315/2.062)*(C334-事故日Cb)/365.25)</f>
        <v>3.2077210006130569E-4</v>
      </c>
      <c r="U334" s="307">
        <f>ND代替値*2.71828^(-(0.69315/2.062)*(C334-事故日Cb)/365.25)</f>
        <v>3.2077210006130569E-4</v>
      </c>
      <c r="V334" s="283">
        <f t="shared" si="66"/>
        <v>1.0107358960207212E-3</v>
      </c>
      <c r="W334" s="284">
        <f t="shared" si="67"/>
        <v>1.0107358960207212E-3</v>
      </c>
      <c r="X334" s="284">
        <f t="shared" si="68"/>
        <v>1.0108634806562078E-3</v>
      </c>
      <c r="Y334" s="284">
        <f t="shared" si="57"/>
        <v>1.0108634806562078E-3</v>
      </c>
      <c r="Z334" s="284">
        <f>ND代替値*2.71828^(-(0.69315/30.07)*(C334-事故日Cb)/365.25)</f>
        <v>1.0108634806562078E-3</v>
      </c>
      <c r="AA334" s="296">
        <f>ND代替値*2.71828^(-(0.69315/30.07)*(C334-事故日Cb)/365.25)</f>
        <v>1.0108634806562078E-3</v>
      </c>
      <c r="AB334" s="221">
        <v>160.4</v>
      </c>
      <c r="AC334" s="6"/>
      <c r="AD334" s="438">
        <f t="shared" si="45"/>
        <v>9.1896680059655261E-2</v>
      </c>
      <c r="AE334" s="438">
        <f t="shared" si="46"/>
        <v>2.9161100005573246E-3</v>
      </c>
      <c r="AF334" s="225">
        <f t="shared" si="47"/>
        <v>2.7295483494244483E-7</v>
      </c>
      <c r="AG334" s="438">
        <f t="shared" si="48"/>
        <v>9.9999999801012221E-2</v>
      </c>
      <c r="AH334" s="438">
        <f t="shared" si="49"/>
        <v>0.8137608803189964</v>
      </c>
      <c r="AI334" s="438">
        <f t="shared" si="50"/>
        <v>9.1554588607254919E-2</v>
      </c>
      <c r="AJ334" s="437">
        <f t="shared" si="51"/>
        <v>1.7293710884323915E-51</v>
      </c>
    </row>
    <row r="335" spans="2:36" ht="12" customHeight="1" x14ac:dyDescent="0.2">
      <c r="B335" s="332">
        <v>32904</v>
      </c>
      <c r="C335" s="333">
        <v>32902</v>
      </c>
      <c r="D335" s="103">
        <v>3.06</v>
      </c>
      <c r="E335" s="104">
        <v>3.8</v>
      </c>
      <c r="F335" s="94">
        <v>2.08</v>
      </c>
      <c r="G335" s="94">
        <v>2.2599999999999998</v>
      </c>
      <c r="H335" s="94"/>
      <c r="I335" s="214"/>
      <c r="J335" s="374">
        <v>0.23</v>
      </c>
      <c r="K335" s="355">
        <v>0.25</v>
      </c>
      <c r="L335" s="355">
        <v>0.16</v>
      </c>
      <c r="M335" s="355">
        <v>0.18</v>
      </c>
      <c r="N335" s="375"/>
      <c r="O335" s="376"/>
      <c r="P335" s="305">
        <f t="shared" si="65"/>
        <v>3.1003287547236855E-4</v>
      </c>
      <c r="Q335" s="306">
        <f t="shared" si="62"/>
        <v>3.1003287547236855E-4</v>
      </c>
      <c r="R335" s="306">
        <f t="shared" si="63"/>
        <v>3.106040719932303E-4</v>
      </c>
      <c r="S335" s="306">
        <f t="shared" si="64"/>
        <v>3.106040719932303E-4</v>
      </c>
      <c r="T335" s="99"/>
      <c r="U335" s="100"/>
      <c r="V335" s="283">
        <f t="shared" si="66"/>
        <v>1.0085057697489578E-3</v>
      </c>
      <c r="W335" s="284">
        <f t="shared" si="67"/>
        <v>1.0085057697489578E-3</v>
      </c>
      <c r="X335" s="284">
        <f t="shared" si="68"/>
        <v>1.0086330728768336E-3</v>
      </c>
      <c r="Y335" s="284">
        <f t="shared" si="57"/>
        <v>1.0086330728768336E-3</v>
      </c>
      <c r="Z335" s="99"/>
      <c r="AA335" s="100"/>
      <c r="AB335" s="221">
        <v>163.69999999999999</v>
      </c>
      <c r="AC335" s="6"/>
      <c r="AD335" s="438">
        <f t="shared" si="45"/>
        <v>9.1693915716075783E-2</v>
      </c>
      <c r="AE335" s="438">
        <f t="shared" si="46"/>
        <v>2.823673381756639E-3</v>
      </c>
      <c r="AF335" s="225">
        <f t="shared" si="47"/>
        <v>1.731324410129568E-7</v>
      </c>
      <c r="AG335" s="438">
        <f t="shared" si="48"/>
        <v>9.9999999795810923E-2</v>
      </c>
      <c r="AH335" s="438">
        <f t="shared" si="49"/>
        <v>0.80938899003855014</v>
      </c>
      <c r="AI335" s="438">
        <f t="shared" si="50"/>
        <v>9.1343673960890534E-2</v>
      </c>
      <c r="AJ335" s="437">
        <f t="shared" si="51"/>
        <v>8.6528833795106996E-53</v>
      </c>
    </row>
    <row r="336" spans="2:36" ht="12" customHeight="1" x14ac:dyDescent="0.2">
      <c r="B336" s="332">
        <v>32931</v>
      </c>
      <c r="C336" s="333">
        <v>32930</v>
      </c>
      <c r="D336" s="103">
        <v>2.7</v>
      </c>
      <c r="E336" s="104">
        <v>4</v>
      </c>
      <c r="F336" s="94">
        <v>2.81</v>
      </c>
      <c r="G336" s="94">
        <v>2.61</v>
      </c>
      <c r="H336" s="94"/>
      <c r="I336" s="214"/>
      <c r="J336" s="374">
        <v>0.24</v>
      </c>
      <c r="K336" s="355">
        <v>0.42</v>
      </c>
      <c r="L336" s="355">
        <v>0.19</v>
      </c>
      <c r="M336" s="355">
        <v>0.17</v>
      </c>
      <c r="N336" s="375"/>
      <c r="O336" s="376"/>
      <c r="P336" s="305">
        <f t="shared" si="65"/>
        <v>3.0242374890291788E-4</v>
      </c>
      <c r="Q336" s="306">
        <f t="shared" si="62"/>
        <v>3.0242374890291788E-4</v>
      </c>
      <c r="R336" s="306">
        <f t="shared" si="63"/>
        <v>3.027022095365845E-4</v>
      </c>
      <c r="S336" s="306">
        <f t="shared" si="64"/>
        <v>3.027022095365845E-4</v>
      </c>
      <c r="T336" s="99"/>
      <c r="U336" s="100"/>
      <c r="V336" s="283">
        <f t="shared" si="66"/>
        <v>1.0067887492903056E-3</v>
      </c>
      <c r="W336" s="284">
        <f t="shared" si="67"/>
        <v>1.0067887492903056E-3</v>
      </c>
      <c r="X336" s="284">
        <f t="shared" si="68"/>
        <v>1.0068522904798411E-3</v>
      </c>
      <c r="Y336" s="284">
        <f t="shared" si="57"/>
        <v>1.0068522904798411E-3</v>
      </c>
      <c r="Z336" s="99"/>
      <c r="AA336" s="100"/>
      <c r="AB336" s="221">
        <v>128.1</v>
      </c>
      <c r="AC336" s="6"/>
      <c r="AD336" s="438">
        <f t="shared" si="45"/>
        <v>9.1532026407258271E-2</v>
      </c>
      <c r="AE336" s="438">
        <f t="shared" si="46"/>
        <v>2.7518382685144042E-3</v>
      </c>
      <c r="AF336" s="225">
        <f t="shared" si="47"/>
        <v>1.2028419909318215E-7</v>
      </c>
      <c r="AG336" s="438">
        <f t="shared" si="48"/>
        <v>9.9999999791649849E-2</v>
      </c>
      <c r="AH336" s="438">
        <f t="shared" si="49"/>
        <v>0.80590839507201439</v>
      </c>
      <c r="AI336" s="438">
        <f t="shared" si="50"/>
        <v>9.1175292134660191E-2</v>
      </c>
      <c r="AJ336" s="437">
        <f t="shared" si="51"/>
        <v>7.8809573196537015E-54</v>
      </c>
    </row>
    <row r="337" spans="2:36" ht="12" customHeight="1" x14ac:dyDescent="0.2">
      <c r="B337" s="334">
        <v>32962</v>
      </c>
      <c r="C337" s="335">
        <v>32958</v>
      </c>
      <c r="D337" s="97">
        <v>4.7</v>
      </c>
      <c r="E337" s="98">
        <v>5.4</v>
      </c>
      <c r="F337" s="98">
        <v>3.5</v>
      </c>
      <c r="G337" s="98">
        <v>3.16</v>
      </c>
      <c r="H337" s="98">
        <v>2.27</v>
      </c>
      <c r="I337" s="212">
        <v>1.88</v>
      </c>
      <c r="J337" s="357">
        <v>0.23</v>
      </c>
      <c r="K337" s="358">
        <v>0.32</v>
      </c>
      <c r="L337" s="358">
        <v>0.17</v>
      </c>
      <c r="M337" s="358">
        <v>0.18</v>
      </c>
      <c r="N337" s="358">
        <v>0.28999999999999998</v>
      </c>
      <c r="O337" s="359">
        <v>0.28000000000000003</v>
      </c>
      <c r="P337" s="310">
        <f t="shared" si="65"/>
        <v>2.9391736377715926E-4</v>
      </c>
      <c r="Q337" s="311">
        <f t="shared" si="62"/>
        <v>2.9391736377715926E-4</v>
      </c>
      <c r="R337" s="311">
        <f t="shared" si="63"/>
        <v>2.9500137287423385E-4</v>
      </c>
      <c r="S337" s="311">
        <f t="shared" si="64"/>
        <v>2.9500137287423385E-4</v>
      </c>
      <c r="T337" s="311">
        <f>ND代替値*2.71828^(-(0.69315/2.062)*(C337-事故日Cb)/365.25)</f>
        <v>2.9500137287423385E-4</v>
      </c>
      <c r="U337" s="312">
        <f>ND代替値*2.71828^(-(0.69315/2.062)*(C337-事故日Cb)/365.25)</f>
        <v>2.9500137287423385E-4</v>
      </c>
      <c r="V337" s="297">
        <f t="shared" si="66"/>
        <v>1.0048209601225774E-3</v>
      </c>
      <c r="W337" s="293">
        <f t="shared" si="67"/>
        <v>1.0048209601225774E-3</v>
      </c>
      <c r="X337" s="293">
        <f t="shared" si="68"/>
        <v>1.0050746521260397E-3</v>
      </c>
      <c r="Y337" s="293">
        <f t="shared" si="57"/>
        <v>1.0050746521260397E-3</v>
      </c>
      <c r="Z337" s="293">
        <f>ND代替値*2.71828^(-(0.69315/30.07)*(C337-事故日Cb)/365.25)</f>
        <v>1.0050746521260397E-3</v>
      </c>
      <c r="AA337" s="298">
        <f>ND代替値*2.71828^(-(0.69315/30.07)*(C337-事故日Cb)/365.25)</f>
        <v>1.0050746521260397E-3</v>
      </c>
      <c r="AB337" s="222">
        <v>154.69999999999999</v>
      </c>
      <c r="AC337" s="6"/>
      <c r="AD337" s="438">
        <f t="shared" si="45"/>
        <v>9.1370422920549074E-2</v>
      </c>
      <c r="AE337" s="438">
        <f t="shared" si="46"/>
        <v>2.6818306624930349E-3</v>
      </c>
      <c r="AF337" s="225">
        <f t="shared" si="47"/>
        <v>8.3567750023264055E-8</v>
      </c>
      <c r="AG337" s="438">
        <f t="shared" si="48"/>
        <v>9.9999999787488802E-2</v>
      </c>
      <c r="AH337" s="438">
        <f t="shared" si="49"/>
        <v>0.80244276761982614</v>
      </c>
      <c r="AI337" s="438">
        <f t="shared" si="50"/>
        <v>9.1007220701456282E-2</v>
      </c>
      <c r="AJ337" s="437">
        <f t="shared" si="51"/>
        <v>7.1778949917747218E-55</v>
      </c>
    </row>
    <row r="338" spans="2:36" ht="12" customHeight="1" x14ac:dyDescent="0.2">
      <c r="B338" s="330">
        <v>32995</v>
      </c>
      <c r="C338" s="331">
        <v>32989</v>
      </c>
      <c r="D338" s="101">
        <v>3.5</v>
      </c>
      <c r="E338" s="102">
        <v>4.5</v>
      </c>
      <c r="F338" s="90">
        <v>2.73</v>
      </c>
      <c r="G338" s="90">
        <v>2.93</v>
      </c>
      <c r="H338" s="90"/>
      <c r="I338" s="213"/>
      <c r="J338" s="371">
        <v>0.55000000000000004</v>
      </c>
      <c r="K338" s="352">
        <v>0.38</v>
      </c>
      <c r="L338" s="352">
        <v>0.14000000000000001</v>
      </c>
      <c r="M338" s="352">
        <v>0.13</v>
      </c>
      <c r="N338" s="372"/>
      <c r="O338" s="373"/>
      <c r="P338" s="303">
        <f t="shared" si="65"/>
        <v>2.8512493412929414E-4</v>
      </c>
      <c r="Q338" s="304">
        <f t="shared" si="62"/>
        <v>2.8512493412929414E-4</v>
      </c>
      <c r="R338" s="304">
        <f t="shared" si="63"/>
        <v>2.8670375967619995E-4</v>
      </c>
      <c r="S338" s="304">
        <f t="shared" si="64"/>
        <v>2.8670375967619995E-4</v>
      </c>
      <c r="T338" s="127"/>
      <c r="U338" s="281"/>
      <c r="V338" s="287">
        <f t="shared" si="66"/>
        <v>1.0027304429274051E-3</v>
      </c>
      <c r="W338" s="288">
        <f t="shared" si="67"/>
        <v>1.0027304429274051E-3</v>
      </c>
      <c r="X338" s="288">
        <f t="shared" si="68"/>
        <v>1.0031102131962185E-3</v>
      </c>
      <c r="Y338" s="288">
        <f t="shared" si="57"/>
        <v>1.0031102131962185E-3</v>
      </c>
      <c r="Z338" s="127"/>
      <c r="AA338" s="281"/>
      <c r="AB338" s="223">
        <v>156.30000000000001</v>
      </c>
      <c r="AC338" s="6"/>
      <c r="AD338" s="438">
        <f t="shared" si="45"/>
        <v>9.1191837563292591E-2</v>
      </c>
      <c r="AE338" s="438">
        <f t="shared" si="46"/>
        <v>2.6063978152381811E-3</v>
      </c>
      <c r="AF338" s="225">
        <f t="shared" si="47"/>
        <v>5.5836998646899806E-8</v>
      </c>
      <c r="AG338" s="438">
        <f t="shared" si="48"/>
        <v>9.9999999782881904E-2</v>
      </c>
      <c r="AH338" s="438">
        <f t="shared" si="49"/>
        <v>0.79862320410827803</v>
      </c>
      <c r="AI338" s="438">
        <f t="shared" si="50"/>
        <v>9.0821502982689636E-2</v>
      </c>
      <c r="AJ338" s="437">
        <f t="shared" si="51"/>
        <v>5.0573651374187007E-56</v>
      </c>
    </row>
    <row r="339" spans="2:36" ht="12" customHeight="1" x14ac:dyDescent="0.2">
      <c r="B339" s="332">
        <v>33023</v>
      </c>
      <c r="C339" s="333">
        <v>33021</v>
      </c>
      <c r="D339" s="103">
        <v>2.9</v>
      </c>
      <c r="E339" s="104">
        <v>3.9</v>
      </c>
      <c r="F339" s="94">
        <v>2.23</v>
      </c>
      <c r="G339" s="94">
        <v>2.34</v>
      </c>
      <c r="H339" s="94"/>
      <c r="I339" s="214"/>
      <c r="J339" s="374">
        <v>0.28999999999999998</v>
      </c>
      <c r="K339" s="355">
        <v>0.32</v>
      </c>
      <c r="L339" s="355">
        <v>0.17</v>
      </c>
      <c r="M339" s="355">
        <v>0.17</v>
      </c>
      <c r="N339" s="375"/>
      <c r="O339" s="376"/>
      <c r="P339" s="305">
        <f t="shared" si="65"/>
        <v>2.7787126872178149E-4</v>
      </c>
      <c r="Q339" s="306">
        <f t="shared" si="62"/>
        <v>2.7787126872178149E-4</v>
      </c>
      <c r="R339" s="306">
        <f t="shared" si="63"/>
        <v>2.7838321153332845E-4</v>
      </c>
      <c r="S339" s="306">
        <f t="shared" si="64"/>
        <v>2.7838321153332845E-4</v>
      </c>
      <c r="T339" s="99"/>
      <c r="U339" s="100"/>
      <c r="V339" s="283">
        <f t="shared" si="66"/>
        <v>1.000960081861809E-3</v>
      </c>
      <c r="W339" s="284">
        <f t="shared" si="67"/>
        <v>1.000960081861809E-3</v>
      </c>
      <c r="X339" s="284">
        <f t="shared" si="68"/>
        <v>1.0010864325016586E-3</v>
      </c>
      <c r="Y339" s="284">
        <f t="shared" si="57"/>
        <v>1.0010864325016586E-3</v>
      </c>
      <c r="Z339" s="99"/>
      <c r="AA339" s="100"/>
      <c r="AB339" s="221">
        <v>149.9</v>
      </c>
      <c r="AC339" s="6"/>
      <c r="AD339" s="438">
        <f t="shared" si="45"/>
        <v>9.1007857500150779E-2</v>
      </c>
      <c r="AE339" s="438">
        <f t="shared" si="46"/>
        <v>2.5307564684848038E-3</v>
      </c>
      <c r="AF339" s="225">
        <f t="shared" si="47"/>
        <v>3.6826165338624997E-8</v>
      </c>
      <c r="AG339" s="438">
        <f t="shared" si="48"/>
        <v>9.9999999778126417E-2</v>
      </c>
      <c r="AH339" s="438">
        <f t="shared" si="49"/>
        <v>0.7946994978870614</v>
      </c>
      <c r="AI339" s="438">
        <f t="shared" si="50"/>
        <v>9.063019188927092E-2</v>
      </c>
      <c r="AJ339" s="437">
        <f t="shared" si="51"/>
        <v>3.2710552670571808E-57</v>
      </c>
    </row>
    <row r="340" spans="2:36" ht="12" customHeight="1" x14ac:dyDescent="0.2">
      <c r="B340" s="332">
        <v>33053</v>
      </c>
      <c r="C340" s="333">
        <v>33049</v>
      </c>
      <c r="D340" s="103">
        <v>1.1399999999999999</v>
      </c>
      <c r="E340" s="104">
        <v>2.95</v>
      </c>
      <c r="F340" s="94">
        <v>2.13</v>
      </c>
      <c r="G340" s="94">
        <v>2.3199999999999998</v>
      </c>
      <c r="H340" s="94">
        <v>1.76</v>
      </c>
      <c r="I340" s="214">
        <v>1.62</v>
      </c>
      <c r="J340" s="374">
        <v>0.21</v>
      </c>
      <c r="K340" s="355">
        <v>0.22</v>
      </c>
      <c r="L340" s="355">
        <v>0.16</v>
      </c>
      <c r="M340" s="355">
        <v>0.18</v>
      </c>
      <c r="N340" s="375">
        <v>0.17</v>
      </c>
      <c r="O340" s="376">
        <v>0.15</v>
      </c>
      <c r="P340" s="305">
        <f t="shared" si="65"/>
        <v>2.7030413745231105E-4</v>
      </c>
      <c r="Q340" s="306">
        <f t="shared" si="62"/>
        <v>2.7030413745231105E-4</v>
      </c>
      <c r="R340" s="306">
        <f t="shared" si="63"/>
        <v>2.7130105760772366E-4</v>
      </c>
      <c r="S340" s="306">
        <f t="shared" si="64"/>
        <v>2.7130105760772366E-4</v>
      </c>
      <c r="T340" s="306">
        <f>ND代替値*2.71828^(-(0.69315/2.062)*(C340-事故日Cb)/365.25)</f>
        <v>2.7130105760772366E-4</v>
      </c>
      <c r="U340" s="307">
        <f>ND代替値*2.71828^(-(0.69315/2.062)*(C340-事故日Cb)/365.25)</f>
        <v>2.7130105760772366E-4</v>
      </c>
      <c r="V340" s="283">
        <f t="shared" si="66"/>
        <v>9.9906673479643079E-4</v>
      </c>
      <c r="W340" s="284">
        <f t="shared" si="67"/>
        <v>9.9906673479643079E-4</v>
      </c>
      <c r="X340" s="284">
        <f t="shared" si="68"/>
        <v>9.9931897400281863E-4</v>
      </c>
      <c r="Y340" s="284">
        <f t="shared" si="57"/>
        <v>9.9931897400281863E-4</v>
      </c>
      <c r="Z340" s="284">
        <f>ND代替値*2.71828^(-(0.69315/30.07)*(C340-事故日Cb)/365.25)</f>
        <v>9.9931897400281863E-4</v>
      </c>
      <c r="AA340" s="296">
        <f>ND代替値*2.71828^(-(0.69315/30.07)*(C340-事故日Cb)/365.25)</f>
        <v>9.9931897400281863E-4</v>
      </c>
      <c r="AB340" s="221">
        <v>124.2</v>
      </c>
      <c r="AC340" s="6"/>
      <c r="AD340" s="438">
        <f t="shared" si="45"/>
        <v>9.0847179454801696E-2</v>
      </c>
      <c r="AE340" s="438">
        <f t="shared" si="46"/>
        <v>2.4663732509793059E-3</v>
      </c>
      <c r="AF340" s="225">
        <f t="shared" si="47"/>
        <v>2.5585071044531328E-8</v>
      </c>
      <c r="AG340" s="438">
        <f t="shared" si="48"/>
        <v>9.9999999773965342E-2</v>
      </c>
      <c r="AH340" s="438">
        <f t="shared" si="49"/>
        <v>0.79128207177144017</v>
      </c>
      <c r="AI340" s="438">
        <f t="shared" si="50"/>
        <v>9.0463125287280996E-2</v>
      </c>
      <c r="AJ340" s="437">
        <f t="shared" si="51"/>
        <v>2.9792435445215392E-58</v>
      </c>
    </row>
    <row r="341" spans="2:36" ht="12" customHeight="1" x14ac:dyDescent="0.2">
      <c r="B341" s="332">
        <v>33085</v>
      </c>
      <c r="C341" s="333">
        <v>33084</v>
      </c>
      <c r="D341" s="103">
        <v>0.53</v>
      </c>
      <c r="E341" s="104">
        <v>2.1</v>
      </c>
      <c r="F341" s="94">
        <v>1.04</v>
      </c>
      <c r="G341" s="94">
        <v>1.25</v>
      </c>
      <c r="H341" s="94"/>
      <c r="I341" s="214"/>
      <c r="J341" s="374">
        <v>0.4</v>
      </c>
      <c r="K341" s="355">
        <v>0.25</v>
      </c>
      <c r="L341" s="355">
        <v>0.14000000000000001</v>
      </c>
      <c r="M341" s="355">
        <v>0.28000000000000003</v>
      </c>
      <c r="N341" s="375"/>
      <c r="O341" s="376"/>
      <c r="P341" s="305">
        <f t="shared" si="65"/>
        <v>2.6245952951473321E-4</v>
      </c>
      <c r="Q341" s="306">
        <f t="shared" si="62"/>
        <v>2.6245952951473321E-4</v>
      </c>
      <c r="R341" s="306">
        <f t="shared" si="63"/>
        <v>2.6270119256919107E-4</v>
      </c>
      <c r="S341" s="306">
        <f t="shared" si="64"/>
        <v>2.6270119256919107E-4</v>
      </c>
      <c r="T341" s="99"/>
      <c r="U341" s="100"/>
      <c r="V341" s="283">
        <f t="shared" si="66"/>
        <v>9.9705111184308069E-4</v>
      </c>
      <c r="W341" s="284">
        <f t="shared" si="67"/>
        <v>9.9705111184308069E-4</v>
      </c>
      <c r="X341" s="284">
        <f t="shared" si="68"/>
        <v>9.9711403846370369E-4</v>
      </c>
      <c r="Y341" s="284">
        <f t="shared" si="57"/>
        <v>9.9711403846370369E-4</v>
      </c>
      <c r="Z341" s="99"/>
      <c r="AA341" s="100"/>
      <c r="AB341" s="221">
        <v>153</v>
      </c>
      <c r="AC341" s="6"/>
      <c r="AD341" s="438">
        <f t="shared" si="45"/>
        <v>9.06467307694276E-2</v>
      </c>
      <c r="AE341" s="438">
        <f t="shared" si="46"/>
        <v>2.3881926597199188E-3</v>
      </c>
      <c r="AF341" s="225">
        <f t="shared" si="47"/>
        <v>1.6228347097656906E-8</v>
      </c>
      <c r="AG341" s="438">
        <f t="shared" si="48"/>
        <v>9.9999999768764017E-2</v>
      </c>
      <c r="AH341" s="438">
        <f t="shared" si="49"/>
        <v>0.78703094778362581</v>
      </c>
      <c r="AI341" s="438">
        <f t="shared" si="50"/>
        <v>9.0254725049027165E-2</v>
      </c>
      <c r="AJ341" s="437">
        <f t="shared" si="51"/>
        <v>1.4906602245370848E-59</v>
      </c>
    </row>
    <row r="342" spans="2:36" ht="12" customHeight="1" x14ac:dyDescent="0.2">
      <c r="B342" s="332">
        <v>33116</v>
      </c>
      <c r="C342" s="333">
        <v>33113</v>
      </c>
      <c r="D342" s="103">
        <v>2.19</v>
      </c>
      <c r="E342" s="104">
        <v>2.33</v>
      </c>
      <c r="F342" s="94">
        <v>1.64</v>
      </c>
      <c r="G342" s="94">
        <v>1.7</v>
      </c>
      <c r="H342" s="94"/>
      <c r="I342" s="214"/>
      <c r="J342" s="374">
        <v>0.28000000000000003</v>
      </c>
      <c r="K342" s="355">
        <v>0.25</v>
      </c>
      <c r="L342" s="355">
        <v>0.18</v>
      </c>
      <c r="M342" s="355">
        <v>0.21</v>
      </c>
      <c r="N342" s="375"/>
      <c r="O342" s="376"/>
      <c r="P342" s="305">
        <f t="shared" si="65"/>
        <v>2.5507723283308456E-4</v>
      </c>
      <c r="Q342" s="306">
        <f t="shared" si="62"/>
        <v>2.5507723283308456E-4</v>
      </c>
      <c r="R342" s="306">
        <f t="shared" si="63"/>
        <v>2.5578247892311506E-4</v>
      </c>
      <c r="S342" s="306">
        <f t="shared" si="64"/>
        <v>2.5578247892311506E-4</v>
      </c>
      <c r="T342" s="99"/>
      <c r="U342" s="100"/>
      <c r="V342" s="283">
        <f t="shared" si="66"/>
        <v>9.95102355086572E-4</v>
      </c>
      <c r="W342" s="284">
        <f t="shared" si="67"/>
        <v>9.95102355086572E-4</v>
      </c>
      <c r="X342" s="284">
        <f t="shared" si="68"/>
        <v>9.9529077786572281E-4</v>
      </c>
      <c r="Y342" s="284">
        <f t="shared" si="57"/>
        <v>9.9529077786572281E-4</v>
      </c>
      <c r="Z342" s="99"/>
      <c r="AA342" s="100"/>
      <c r="AB342" s="221">
        <v>213.9</v>
      </c>
      <c r="AC342" s="6"/>
      <c r="AD342" s="438">
        <f t="shared" si="45"/>
        <v>9.0480979805974804E-2</v>
      </c>
      <c r="AE342" s="438">
        <f t="shared" si="46"/>
        <v>2.3252952629374095E-3</v>
      </c>
      <c r="AF342" s="225">
        <f t="shared" si="47"/>
        <v>1.1128983347551337E-8</v>
      </c>
      <c r="AG342" s="438">
        <f t="shared" si="48"/>
        <v>9.9999999764454353E-2</v>
      </c>
      <c r="AH342" s="438">
        <f t="shared" si="49"/>
        <v>0.78352589490116553</v>
      </c>
      <c r="AI342" s="438">
        <f t="shared" si="50"/>
        <v>9.0082414308302355E-2</v>
      </c>
      <c r="AJ342" s="437">
        <f t="shared" si="51"/>
        <v>1.2463302899532199E-60</v>
      </c>
    </row>
    <row r="343" spans="2:36" ht="12" customHeight="1" x14ac:dyDescent="0.2">
      <c r="B343" s="332">
        <v>33144</v>
      </c>
      <c r="C343" s="333">
        <v>33141</v>
      </c>
      <c r="D343" s="103">
        <v>3</v>
      </c>
      <c r="E343" s="104">
        <v>3.02</v>
      </c>
      <c r="F343" s="94">
        <v>2.08</v>
      </c>
      <c r="G343" s="94">
        <v>2.36</v>
      </c>
      <c r="H343" s="94">
        <v>1.35</v>
      </c>
      <c r="I343" s="214">
        <v>1.26</v>
      </c>
      <c r="J343" s="374">
        <v>0.28999999999999998</v>
      </c>
      <c r="K343" s="355">
        <v>0.3</v>
      </c>
      <c r="L343" s="355">
        <v>0.16</v>
      </c>
      <c r="M343" s="355">
        <v>0.28000000000000003</v>
      </c>
      <c r="N343" s="375">
        <v>0.16400000000000001</v>
      </c>
      <c r="O343" s="376">
        <v>0.158</v>
      </c>
      <c r="P343" s="305">
        <f t="shared" si="65"/>
        <v>2.4858799012375917E-4</v>
      </c>
      <c r="Q343" s="306">
        <f t="shared" si="62"/>
        <v>2.4858799012375917E-4</v>
      </c>
      <c r="R343" s="306">
        <f t="shared" si="63"/>
        <v>2.4927529453786212E-4</v>
      </c>
      <c r="S343" s="306">
        <f t="shared" si="64"/>
        <v>2.4927529453786212E-4</v>
      </c>
      <c r="T343" s="306">
        <f>ND代替値*2.71828^(-(0.69315/2.062)*(C343-事故日Cb)/365.25)</f>
        <v>2.4927529453786212E-4</v>
      </c>
      <c r="U343" s="307">
        <f>ND代替値*2.71828^(-(0.69315/2.062)*(C343-事故日Cb)/365.25)</f>
        <v>2.4927529453786212E-4</v>
      </c>
      <c r="V343" s="283">
        <f t="shared" si="66"/>
        <v>9.9334546171791658E-4</v>
      </c>
      <c r="W343" s="284">
        <f t="shared" si="67"/>
        <v>9.9334546171791658E-4</v>
      </c>
      <c r="X343" s="284">
        <f t="shared" si="68"/>
        <v>9.93533551829046E-4</v>
      </c>
      <c r="Y343" s="284">
        <f t="shared" si="57"/>
        <v>9.93533551829046E-4</v>
      </c>
      <c r="Z343" s="284">
        <f>ND代替値*2.71828^(-(0.69315/30.07)*(C343-事故日Cb)/365.25)</f>
        <v>9.93533551829046E-4</v>
      </c>
      <c r="AA343" s="296">
        <f>ND代替値*2.71828^(-(0.69315/30.07)*(C343-事故日Cb)/365.25)</f>
        <v>9.93533551829046E-4</v>
      </c>
      <c r="AB343" s="221">
        <v>133.4</v>
      </c>
      <c r="AC343" s="6"/>
      <c r="AD343" s="438">
        <f t="shared" si="45"/>
        <v>9.0321231984458739E-2</v>
      </c>
      <c r="AE343" s="438">
        <f t="shared" si="46"/>
        <v>2.2661390412532919E-3</v>
      </c>
      <c r="AF343" s="225">
        <f t="shared" si="47"/>
        <v>7.7318891875463017E-9</v>
      </c>
      <c r="AG343" s="438">
        <f t="shared" si="48"/>
        <v>9.9999999760293307E-2</v>
      </c>
      <c r="AH343" s="438">
        <f t="shared" si="49"/>
        <v>0.78015651834736099</v>
      </c>
      <c r="AI343" s="438">
        <f t="shared" si="50"/>
        <v>8.9916357472894531E-2</v>
      </c>
      <c r="AJ343" s="437">
        <f t="shared" si="51"/>
        <v>1.1351448286673006E-61</v>
      </c>
    </row>
    <row r="344" spans="2:36" ht="12" customHeight="1" x14ac:dyDescent="0.2">
      <c r="B344" s="332">
        <v>33177</v>
      </c>
      <c r="C344" s="333">
        <v>33175</v>
      </c>
      <c r="D344" s="103">
        <v>4.4000000000000004</v>
      </c>
      <c r="E344" s="104">
        <v>5</v>
      </c>
      <c r="F344" s="94">
        <v>1.21</v>
      </c>
      <c r="G344" s="94">
        <v>3.13</v>
      </c>
      <c r="H344" s="94"/>
      <c r="I344" s="214"/>
      <c r="J344" s="374">
        <v>0.2</v>
      </c>
      <c r="K344" s="355">
        <v>0.11</v>
      </c>
      <c r="L344" s="355">
        <v>0.12</v>
      </c>
      <c r="M344" s="355">
        <v>0.22</v>
      </c>
      <c r="N344" s="375"/>
      <c r="O344" s="376"/>
      <c r="P344" s="305">
        <f t="shared" si="65"/>
        <v>2.4115157198779474E-4</v>
      </c>
      <c r="Q344" s="306">
        <f t="shared" si="62"/>
        <v>2.4115157198779474E-4</v>
      </c>
      <c r="R344" s="306">
        <f t="shared" si="63"/>
        <v>2.4159586338337615E-4</v>
      </c>
      <c r="S344" s="306">
        <f t="shared" si="64"/>
        <v>2.4159586338337615E-4</v>
      </c>
      <c r="T344" s="99"/>
      <c r="U344" s="100"/>
      <c r="V344" s="283">
        <f t="shared" si="66"/>
        <v>9.9127881915085235E-4</v>
      </c>
      <c r="W344" s="284">
        <f t="shared" si="67"/>
        <v>9.9127881915085235E-4</v>
      </c>
      <c r="X344" s="284">
        <f t="shared" si="68"/>
        <v>9.9140394773024202E-4</v>
      </c>
      <c r="Y344" s="284">
        <f t="shared" si="57"/>
        <v>9.9140394773024202E-4</v>
      </c>
      <c r="Z344" s="99"/>
      <c r="AA344" s="100"/>
      <c r="AB344" s="221">
        <v>199.6</v>
      </c>
      <c r="AC344" s="6"/>
      <c r="AD344" s="438">
        <f t="shared" si="45"/>
        <v>9.0127631611840189E-2</v>
      </c>
      <c r="AE344" s="438">
        <f t="shared" si="46"/>
        <v>2.1963260307579649E-3</v>
      </c>
      <c r="AF344" s="225">
        <f t="shared" si="47"/>
        <v>4.9684646686464297E-9</v>
      </c>
      <c r="AG344" s="438">
        <f t="shared" si="48"/>
        <v>9.9999999755240598E-2</v>
      </c>
      <c r="AH344" s="438">
        <f t="shared" si="49"/>
        <v>0.77608460570675197</v>
      </c>
      <c r="AI344" s="438">
        <f t="shared" si="50"/>
        <v>8.9715128502419972E-2</v>
      </c>
      <c r="AJ344" s="437">
        <f t="shared" si="51"/>
        <v>6.1871061865858038E-63</v>
      </c>
    </row>
    <row r="345" spans="2:36" ht="12" customHeight="1" x14ac:dyDescent="0.2">
      <c r="B345" s="332">
        <v>33207</v>
      </c>
      <c r="C345" s="333">
        <v>33203</v>
      </c>
      <c r="D345" s="103">
        <v>4.0999999999999996</v>
      </c>
      <c r="E345" s="104">
        <v>4.5999999999999996</v>
      </c>
      <c r="F345" s="94">
        <v>2.93</v>
      </c>
      <c r="G345" s="94">
        <v>2.91</v>
      </c>
      <c r="H345" s="94"/>
      <c r="I345" s="214"/>
      <c r="J345" s="374">
        <v>0.19</v>
      </c>
      <c r="K345" s="355">
        <v>0.17</v>
      </c>
      <c r="L345" s="355">
        <v>0.19</v>
      </c>
      <c r="M345" s="355">
        <v>0.23</v>
      </c>
      <c r="N345" s="375"/>
      <c r="O345" s="376"/>
      <c r="P345" s="305">
        <f t="shared" si="65"/>
        <v>2.3458441011652576E-4</v>
      </c>
      <c r="Q345" s="306">
        <f t="shared" si="62"/>
        <v>2.3458441011652576E-4</v>
      </c>
      <c r="R345" s="306">
        <f t="shared" si="63"/>
        <v>2.3544959083035045E-4</v>
      </c>
      <c r="S345" s="306">
        <f t="shared" si="64"/>
        <v>2.3544959083035045E-4</v>
      </c>
      <c r="T345" s="99"/>
      <c r="U345" s="100"/>
      <c r="V345" s="283">
        <f t="shared" si="66"/>
        <v>9.8940378449440545E-4</v>
      </c>
      <c r="W345" s="284">
        <f t="shared" si="67"/>
        <v>9.8940378449440545E-4</v>
      </c>
      <c r="X345" s="284">
        <f t="shared" si="68"/>
        <v>9.8965358404903576E-4</v>
      </c>
      <c r="Y345" s="284">
        <f t="shared" si="57"/>
        <v>9.8965358404903576E-4</v>
      </c>
      <c r="Z345" s="99"/>
      <c r="AA345" s="100"/>
      <c r="AB345" s="221">
        <v>162.1</v>
      </c>
      <c r="AC345" s="6"/>
      <c r="AD345" s="438">
        <f t="shared" si="45"/>
        <v>8.9968507640821427E-2</v>
      </c>
      <c r="AE345" s="438">
        <f t="shared" si="46"/>
        <v>2.1404508257304587E-3</v>
      </c>
      <c r="AF345" s="225">
        <f t="shared" si="47"/>
        <v>3.4518533320175712E-9</v>
      </c>
      <c r="AG345" s="438">
        <f t="shared" si="48"/>
        <v>9.9999999751079524E-2</v>
      </c>
      <c r="AH345" s="438">
        <f t="shared" si="49"/>
        <v>0.77274722874033164</v>
      </c>
      <c r="AI345" s="438">
        <f t="shared" si="50"/>
        <v>8.9549748717234215E-2</v>
      </c>
      <c r="AJ345" s="437">
        <f t="shared" si="51"/>
        <v>5.6351527750976427E-64</v>
      </c>
    </row>
    <row r="346" spans="2:36" ht="12" customHeight="1" x14ac:dyDescent="0.2">
      <c r="B346" s="332">
        <v>33234</v>
      </c>
      <c r="C346" s="333">
        <v>33232</v>
      </c>
      <c r="D346" s="103">
        <v>3.7</v>
      </c>
      <c r="E346" s="104">
        <v>4.0999999999999996</v>
      </c>
      <c r="F346" s="94">
        <v>2.36</v>
      </c>
      <c r="G346" s="94">
        <v>2.5499999999999998</v>
      </c>
      <c r="H346" s="94">
        <v>1.81</v>
      </c>
      <c r="I346" s="214">
        <v>2.31</v>
      </c>
      <c r="J346" s="430">
        <v>0.11</v>
      </c>
      <c r="K346" s="355">
        <v>0.18</v>
      </c>
      <c r="L346" s="355">
        <v>0.17</v>
      </c>
      <c r="M346" s="355">
        <v>0.26</v>
      </c>
      <c r="N346" s="375">
        <v>0.14799999999999999</v>
      </c>
      <c r="O346" s="376">
        <v>0.16</v>
      </c>
      <c r="P346" s="305">
        <f t="shared" si="65"/>
        <v>2.2882701272737159E-4</v>
      </c>
      <c r="Q346" s="306">
        <f t="shared" si="62"/>
        <v>2.2882701272737159E-4</v>
      </c>
      <c r="R346" s="306">
        <f t="shared" si="63"/>
        <v>2.292485976749353E-4</v>
      </c>
      <c r="S346" s="306">
        <f t="shared" si="64"/>
        <v>2.292485976749353E-4</v>
      </c>
      <c r="T346" s="306">
        <f>ND代替値*2.71828^(-(0.69315/2.062)*(C346-事故日Cb)/365.25)</f>
        <v>2.292485976749353E-4</v>
      </c>
      <c r="U346" s="307">
        <f>ND代替値*2.71828^(-(0.69315/2.062)*(C346-事故日Cb)/365.25)</f>
        <v>2.292485976749353E-4</v>
      </c>
      <c r="V346" s="283">
        <f t="shared" si="66"/>
        <v>9.8771928591164806E-4</v>
      </c>
      <c r="W346" s="284">
        <f t="shared" si="67"/>
        <v>9.8771928591164806E-4</v>
      </c>
      <c r="X346" s="284">
        <f t="shared" si="68"/>
        <v>9.8784396517311739E-4</v>
      </c>
      <c r="Y346" s="284">
        <f t="shared" si="57"/>
        <v>9.8784396517311739E-4</v>
      </c>
      <c r="Z346" s="284">
        <f>ND代替値*2.71828^(-(0.69315/30.07)*(C346-事故日Cb)/365.25)</f>
        <v>9.8784396517311739E-4</v>
      </c>
      <c r="AA346" s="296">
        <f>ND代替値*2.71828^(-(0.69315/30.07)*(C346-事故日Cb)/365.25)</f>
        <v>9.8784396517311739E-4</v>
      </c>
      <c r="AB346" s="221">
        <v>146.30000000000001</v>
      </c>
      <c r="AC346" s="6"/>
      <c r="AD346" s="438">
        <f t="shared" si="45"/>
        <v>8.9803996833919764E-2</v>
      </c>
      <c r="AE346" s="438">
        <f t="shared" si="46"/>
        <v>2.0840781606812297E-3</v>
      </c>
      <c r="AF346" s="225">
        <f t="shared" si="47"/>
        <v>2.3671922974681572E-9</v>
      </c>
      <c r="AG346" s="438">
        <f t="shared" si="48"/>
        <v>9.999999974676986E-2</v>
      </c>
      <c r="AH346" s="438">
        <f t="shared" si="49"/>
        <v>0.76930578859221932</v>
      </c>
      <c r="AI346" s="438">
        <f t="shared" si="50"/>
        <v>8.9378783889356189E-2</v>
      </c>
      <c r="AJ346" s="437">
        <f t="shared" si="51"/>
        <v>4.7115106960738613E-65</v>
      </c>
    </row>
    <row r="347" spans="2:36" ht="12" customHeight="1" x14ac:dyDescent="0.2">
      <c r="B347" s="332">
        <v>33268</v>
      </c>
      <c r="C347" s="333">
        <v>33269</v>
      </c>
      <c r="D347" s="103">
        <v>3.4</v>
      </c>
      <c r="E347" s="104">
        <v>3.8</v>
      </c>
      <c r="F347" s="94">
        <v>2.1800000000000002</v>
      </c>
      <c r="G347" s="94">
        <v>2.46</v>
      </c>
      <c r="H347" s="94"/>
      <c r="I347" s="214"/>
      <c r="J347" s="362">
        <f>ND代替値</f>
        <v>1.6500000000000001E-2</v>
      </c>
      <c r="K347" s="429">
        <v>0.15</v>
      </c>
      <c r="L347" s="355">
        <v>0.17</v>
      </c>
      <c r="M347" s="355">
        <v>0.31</v>
      </c>
      <c r="N347" s="375"/>
      <c r="O347" s="376"/>
      <c r="P347" s="305">
        <f t="shared" si="65"/>
        <v>2.2177753237760664E-4</v>
      </c>
      <c r="Q347" s="306">
        <f t="shared" si="62"/>
        <v>2.2177753237760664E-4</v>
      </c>
      <c r="R347" s="306">
        <f t="shared" si="63"/>
        <v>2.2157351565670649E-4</v>
      </c>
      <c r="S347" s="306">
        <f t="shared" si="64"/>
        <v>2.2157351565670649E-4</v>
      </c>
      <c r="T347" s="99"/>
      <c r="U347" s="100"/>
      <c r="V347" s="283">
        <f t="shared" si="66"/>
        <v>9.8560214448660706E-4</v>
      </c>
      <c r="W347" s="284">
        <f t="shared" si="67"/>
        <v>9.8560214448660706E-4</v>
      </c>
      <c r="X347" s="284">
        <f t="shared" si="68"/>
        <v>9.8553994436722386E-4</v>
      </c>
      <c r="Y347" s="284">
        <f t="shared" si="57"/>
        <v>9.8553994436722386E-4</v>
      </c>
      <c r="Z347" s="99"/>
      <c r="AA347" s="100"/>
      <c r="AB347" s="221">
        <v>163</v>
      </c>
      <c r="AC347" s="6"/>
      <c r="AD347" s="438">
        <f t="shared" si="45"/>
        <v>8.9594540397020347E-2</v>
      </c>
      <c r="AE347" s="438">
        <f t="shared" si="46"/>
        <v>2.0143046877882406E-3</v>
      </c>
      <c r="AF347" s="225">
        <f t="shared" si="47"/>
        <v>1.4629293458008131E-9</v>
      </c>
      <c r="AG347" s="438">
        <f t="shared" si="48"/>
        <v>9.9999999741271328E-2</v>
      </c>
      <c r="AH347" s="438">
        <f t="shared" si="49"/>
        <v>0.76493722819700893</v>
      </c>
      <c r="AI347" s="438">
        <f t="shared" si="50"/>
        <v>8.9161130147624362E-2</v>
      </c>
      <c r="AJ347" s="437">
        <f t="shared" si="51"/>
        <v>1.986577722204755E-66</v>
      </c>
    </row>
    <row r="348" spans="2:36" ht="12" customHeight="1" x14ac:dyDescent="0.2">
      <c r="B348" s="332">
        <v>33297</v>
      </c>
      <c r="C348" s="333">
        <v>33294</v>
      </c>
      <c r="D348" s="103">
        <v>3.4</v>
      </c>
      <c r="E348" s="104">
        <v>3.5</v>
      </c>
      <c r="F348" s="94">
        <v>2.33</v>
      </c>
      <c r="G348" s="94">
        <v>2.44</v>
      </c>
      <c r="H348" s="94"/>
      <c r="I348" s="214"/>
      <c r="J348" s="374">
        <v>0.22</v>
      </c>
      <c r="K348" s="361">
        <f>ND代替値</f>
        <v>1.6500000000000001E-2</v>
      </c>
      <c r="L348" s="355">
        <v>0.19</v>
      </c>
      <c r="M348" s="355">
        <v>0.26</v>
      </c>
      <c r="N348" s="375"/>
      <c r="O348" s="376"/>
      <c r="P348" s="305">
        <f t="shared" si="65"/>
        <v>2.1593661774510121E-4</v>
      </c>
      <c r="Q348" s="306">
        <f t="shared" si="62"/>
        <v>2.1593661774510121E-4</v>
      </c>
      <c r="R348" s="306">
        <f t="shared" si="63"/>
        <v>2.1653364654954498E-4</v>
      </c>
      <c r="S348" s="306">
        <f t="shared" si="64"/>
        <v>2.1653364654954498E-4</v>
      </c>
      <c r="T348" s="99"/>
      <c r="U348" s="100"/>
      <c r="V348" s="283">
        <f t="shared" si="66"/>
        <v>9.837999338206168E-4</v>
      </c>
      <c r="W348" s="284">
        <f t="shared" si="67"/>
        <v>9.837999338206168E-4</v>
      </c>
      <c r="X348" s="284">
        <f t="shared" si="68"/>
        <v>9.8398621648461697E-4</v>
      </c>
      <c r="Y348" s="284">
        <f t="shared" si="57"/>
        <v>9.8398621648461697E-4</v>
      </c>
      <c r="Z348" s="99"/>
      <c r="AA348" s="100"/>
      <c r="AB348" s="221">
        <v>202.3</v>
      </c>
      <c r="AC348" s="6"/>
      <c r="AD348" s="438">
        <f t="shared" si="45"/>
        <v>8.9453292407692453E-2</v>
      </c>
      <c r="AE348" s="438">
        <f t="shared" si="46"/>
        <v>1.968487695904954E-3</v>
      </c>
      <c r="AF348" s="225">
        <f t="shared" si="47"/>
        <v>1.0568181231442221E-9</v>
      </c>
      <c r="AG348" s="438">
        <f t="shared" si="48"/>
        <v>9.9999999737556092E-2</v>
      </c>
      <c r="AH348" s="438">
        <f t="shared" si="49"/>
        <v>0.76199955035669387</v>
      </c>
      <c r="AI348" s="438">
        <f t="shared" si="50"/>
        <v>8.9014366939370371E-2</v>
      </c>
      <c r="AJ348" s="437">
        <f t="shared" si="51"/>
        <v>2.3389158725282277E-67</v>
      </c>
    </row>
    <row r="349" spans="2:36" ht="12" customHeight="1" x14ac:dyDescent="0.2">
      <c r="B349" s="334">
        <v>33326</v>
      </c>
      <c r="C349" s="335">
        <v>33322</v>
      </c>
      <c r="D349" s="97">
        <v>5.2</v>
      </c>
      <c r="E349" s="98">
        <v>5.9</v>
      </c>
      <c r="F349" s="98">
        <v>3.92</v>
      </c>
      <c r="G349" s="98">
        <v>3.16</v>
      </c>
      <c r="H349" s="98">
        <v>2.09</v>
      </c>
      <c r="I349" s="212">
        <v>2.1800000000000002</v>
      </c>
      <c r="J349" s="357">
        <v>0.33</v>
      </c>
      <c r="K349" s="358">
        <v>0.19</v>
      </c>
      <c r="L349" s="358">
        <v>0.32</v>
      </c>
      <c r="M349" s="358">
        <v>0.14000000000000001</v>
      </c>
      <c r="N349" s="358">
        <v>0.18</v>
      </c>
      <c r="O349" s="359">
        <v>0.17</v>
      </c>
      <c r="P349" s="310">
        <f t="shared" si="65"/>
        <v>2.1024953422153851E-4</v>
      </c>
      <c r="Q349" s="311">
        <f t="shared" si="62"/>
        <v>2.1024953422153851E-4</v>
      </c>
      <c r="R349" s="311">
        <f t="shared" si="63"/>
        <v>2.1102496444730983E-4</v>
      </c>
      <c r="S349" s="311">
        <f t="shared" si="64"/>
        <v>2.1102496444730983E-4</v>
      </c>
      <c r="T349" s="311">
        <f>ND代替値*2.71828^(-(0.69315/2.062)*(C349-事故日Cb)/365.25)</f>
        <v>2.1102496444730983E-4</v>
      </c>
      <c r="U349" s="312">
        <f>ND代替値*2.71828^(-(0.69315/2.062)*(C349-事故日Cb)/365.25)</f>
        <v>2.1102496444730983E-4</v>
      </c>
      <c r="V349" s="297">
        <f t="shared" si="66"/>
        <v>9.8200101856474992E-4</v>
      </c>
      <c r="W349" s="293">
        <f t="shared" si="67"/>
        <v>9.8200101856474992E-4</v>
      </c>
      <c r="X349" s="293">
        <f t="shared" si="68"/>
        <v>9.8224894910729321E-4</v>
      </c>
      <c r="Y349" s="293">
        <f t="shared" si="57"/>
        <v>9.8224894910729321E-4</v>
      </c>
      <c r="Z349" s="293">
        <f>ND代替値*2.71828^(-(0.69315/30.07)*(C349-事故日Cb)/365.25)</f>
        <v>9.8224894910729321E-4</v>
      </c>
      <c r="AA349" s="298">
        <f>ND代替値*2.71828^(-(0.69315/30.07)*(C349-事故日Cb)/365.25)</f>
        <v>9.8224894910729321E-4</v>
      </c>
      <c r="AB349" s="222">
        <v>157.30000000000001</v>
      </c>
      <c r="AC349" s="6"/>
      <c r="AD349" s="438">
        <f t="shared" si="45"/>
        <v>8.9295359009753925E-2</v>
      </c>
      <c r="AE349" s="438">
        <f t="shared" si="46"/>
        <v>1.9184087677028166E-3</v>
      </c>
      <c r="AF349" s="225">
        <f t="shared" si="47"/>
        <v>7.3422705060832284E-10</v>
      </c>
      <c r="AG349" s="438">
        <f t="shared" si="48"/>
        <v>9.9999999733395017E-2</v>
      </c>
      <c r="AH349" s="438">
        <f t="shared" si="49"/>
        <v>0.75872274299692533</v>
      </c>
      <c r="AI349" s="438">
        <f t="shared" si="50"/>
        <v>8.8850278929593074E-2</v>
      </c>
      <c r="AJ349" s="437">
        <f t="shared" si="51"/>
        <v>2.130260556764502E-68</v>
      </c>
    </row>
    <row r="350" spans="2:36" ht="12" customHeight="1" x14ac:dyDescent="0.2">
      <c r="B350" s="330">
        <v>33358</v>
      </c>
      <c r="C350" s="331">
        <v>33352</v>
      </c>
      <c r="D350" s="101">
        <v>3</v>
      </c>
      <c r="E350" s="102">
        <v>3.7</v>
      </c>
      <c r="F350" s="90">
        <v>4.12</v>
      </c>
      <c r="G350" s="90">
        <v>4.37</v>
      </c>
      <c r="H350" s="90"/>
      <c r="I350" s="213"/>
      <c r="J350" s="360">
        <f>ND代替値</f>
        <v>1.6500000000000001E-2</v>
      </c>
      <c r="K350" s="428">
        <v>0.3</v>
      </c>
      <c r="L350" s="352">
        <v>0.2</v>
      </c>
      <c r="M350" s="352">
        <v>0.56000000000000005</v>
      </c>
      <c r="N350" s="372"/>
      <c r="O350" s="373"/>
      <c r="P350" s="303">
        <f t="shared" si="65"/>
        <v>2.0414779571108994E-4</v>
      </c>
      <c r="Q350" s="304">
        <f t="shared" si="62"/>
        <v>2.0414779571108994E-4</v>
      </c>
      <c r="R350" s="304">
        <f t="shared" si="63"/>
        <v>2.0527822562665474E-4</v>
      </c>
      <c r="S350" s="304">
        <f t="shared" si="64"/>
        <v>2.0527822562665474E-4</v>
      </c>
      <c r="T350" s="127"/>
      <c r="U350" s="281"/>
      <c r="V350" s="287">
        <f t="shared" si="66"/>
        <v>9.8001982579324232E-4</v>
      </c>
      <c r="W350" s="288">
        <f t="shared" si="67"/>
        <v>9.8001982579324232E-4</v>
      </c>
      <c r="X350" s="288">
        <f t="shared" si="68"/>
        <v>9.8039099473032744E-4</v>
      </c>
      <c r="Y350" s="288">
        <f t="shared" si="57"/>
        <v>9.8039099473032744E-4</v>
      </c>
      <c r="Z350" s="127"/>
      <c r="AA350" s="281"/>
      <c r="AB350" s="223">
        <v>172.8</v>
      </c>
      <c r="AC350" s="6"/>
      <c r="AD350" s="438">
        <f t="shared" si="45"/>
        <v>8.9126454066393399E-2</v>
      </c>
      <c r="AE350" s="438">
        <f t="shared" si="46"/>
        <v>1.8661656875150429E-3</v>
      </c>
      <c r="AF350" s="225">
        <f t="shared" si="47"/>
        <v>4.970071784921891E-10</v>
      </c>
      <c r="AG350" s="438">
        <f t="shared" si="48"/>
        <v>9.999999972893675E-2</v>
      </c>
      <c r="AH350" s="438">
        <f t="shared" si="49"/>
        <v>0.75522751325290383</v>
      </c>
      <c r="AI350" s="438">
        <f t="shared" si="50"/>
        <v>8.8674805990776415E-2</v>
      </c>
      <c r="AJ350" s="437">
        <f t="shared" si="51"/>
        <v>1.6350219012564528E-69</v>
      </c>
    </row>
    <row r="351" spans="2:36" ht="12" customHeight="1" x14ac:dyDescent="0.2">
      <c r="B351" s="332">
        <v>33389</v>
      </c>
      <c r="C351" s="333">
        <v>33386</v>
      </c>
      <c r="D351" s="103">
        <v>3.9</v>
      </c>
      <c r="E351" s="104">
        <v>4.2</v>
      </c>
      <c r="F351" s="94">
        <v>4.09</v>
      </c>
      <c r="G351" s="94">
        <v>3.83</v>
      </c>
      <c r="H351" s="94"/>
      <c r="I351" s="214"/>
      <c r="J351" s="374">
        <v>0.17</v>
      </c>
      <c r="K351" s="361">
        <f>ND代替値</f>
        <v>1.6500000000000001E-2</v>
      </c>
      <c r="L351" s="355">
        <v>0.14000000000000001</v>
      </c>
      <c r="M351" s="355">
        <v>0.19</v>
      </c>
      <c r="N351" s="375"/>
      <c r="O351" s="376"/>
      <c r="P351" s="305">
        <f t="shared" ref="P351:P382" si="69">ND代替値*2.71828^(-(0.69315/2.062)*(B351-事故日Cb)/365.25)</f>
        <v>1.9840565482700661E-4</v>
      </c>
      <c r="Q351" s="306">
        <f t="shared" si="62"/>
        <v>1.9840565482700661E-4</v>
      </c>
      <c r="R351" s="306">
        <f t="shared" si="63"/>
        <v>1.9895421343708945E-4</v>
      </c>
      <c r="S351" s="306">
        <f t="shared" si="64"/>
        <v>1.9895421343708945E-4</v>
      </c>
      <c r="T351" s="99"/>
      <c r="U351" s="100"/>
      <c r="V351" s="283">
        <f t="shared" ref="V351:V382" si="70">ND代替値*2.71828^(-(0.69315/30.07)*(B351-事故日Cb)/365.25)</f>
        <v>9.7810435703307372E-4</v>
      </c>
      <c r="W351" s="284">
        <f t="shared" si="67"/>
        <v>9.7810435703307372E-4</v>
      </c>
      <c r="X351" s="284">
        <f t="shared" si="68"/>
        <v>9.78289561238761E-4</v>
      </c>
      <c r="Y351" s="284">
        <f t="shared" si="57"/>
        <v>9.78289561238761E-4</v>
      </c>
      <c r="Z351" s="99"/>
      <c r="AA351" s="100"/>
      <c r="AB351" s="221">
        <v>142.9</v>
      </c>
      <c r="AC351" s="6"/>
      <c r="AD351" s="438">
        <f t="shared" si="45"/>
        <v>8.8935414658069187E-2</v>
      </c>
      <c r="AE351" s="438">
        <f t="shared" si="46"/>
        <v>1.8086746676099039E-3</v>
      </c>
      <c r="AF351" s="225">
        <f t="shared" si="47"/>
        <v>3.1937377095102139E-10</v>
      </c>
      <c r="AG351" s="438">
        <f t="shared" si="48"/>
        <v>9.9999999723884028E-2</v>
      </c>
      <c r="AH351" s="438">
        <f t="shared" si="49"/>
        <v>0.7512857139018394</v>
      </c>
      <c r="AI351" s="438">
        <f t="shared" si="50"/>
        <v>8.8476355559530512E-2</v>
      </c>
      <c r="AJ351" s="437">
        <f t="shared" si="51"/>
        <v>8.911685861568337E-71</v>
      </c>
    </row>
    <row r="352" spans="2:36" ht="12" customHeight="1" x14ac:dyDescent="0.2">
      <c r="B352" s="332">
        <v>33417</v>
      </c>
      <c r="C352" s="333">
        <v>33413</v>
      </c>
      <c r="D352" s="103">
        <v>1.89</v>
      </c>
      <c r="E352" s="104">
        <v>1.93</v>
      </c>
      <c r="F352" s="94">
        <v>2.21</v>
      </c>
      <c r="G352" s="94">
        <v>2.12</v>
      </c>
      <c r="H352" s="94">
        <v>2.14</v>
      </c>
      <c r="I352" s="214">
        <v>1.82</v>
      </c>
      <c r="J352" s="374">
        <v>0.18</v>
      </c>
      <c r="K352" s="429">
        <v>0.15</v>
      </c>
      <c r="L352" s="355">
        <v>0.14000000000000001</v>
      </c>
      <c r="M352" s="355">
        <v>0.23</v>
      </c>
      <c r="N352" s="375">
        <v>0.23</v>
      </c>
      <c r="O352" s="376">
        <v>0.25</v>
      </c>
      <c r="P352" s="305">
        <f t="shared" si="69"/>
        <v>1.933581543708699E-4</v>
      </c>
      <c r="Q352" s="306">
        <f t="shared" si="62"/>
        <v>1.933581543708699E-4</v>
      </c>
      <c r="R352" s="306">
        <f t="shared" si="63"/>
        <v>1.9407128678209591E-4</v>
      </c>
      <c r="S352" s="306">
        <f t="shared" si="64"/>
        <v>1.9407128678209591E-4</v>
      </c>
      <c r="T352" s="306">
        <f>ND代替値*2.71828^(-(0.69315/2.062)*(C352-事故日Cb)/365.25)</f>
        <v>1.9407128678209591E-4</v>
      </c>
      <c r="U352" s="307">
        <f>ND代替値*2.71828^(-(0.69315/2.062)*(C352-事故日Cb)/365.25)</f>
        <v>1.9407128678209591E-4</v>
      </c>
      <c r="V352" s="283">
        <f t="shared" si="70"/>
        <v>9.7637747431599377E-4</v>
      </c>
      <c r="W352" s="284">
        <f t="shared" si="67"/>
        <v>9.7637747431599377E-4</v>
      </c>
      <c r="X352" s="284">
        <f t="shared" si="68"/>
        <v>9.7662398505514534E-4</v>
      </c>
      <c r="Y352" s="284">
        <f t="shared" si="57"/>
        <v>9.7662398505514534E-4</v>
      </c>
      <c r="Z352" s="284">
        <f>ND代替値*2.71828^(-(0.69315/30.07)*(C352-事故日Cb)/365.25)</f>
        <v>9.7662398505514534E-4</v>
      </c>
      <c r="AA352" s="296">
        <f>ND代替値*2.71828^(-(0.69315/30.07)*(C352-事故日Cb)/365.25)</f>
        <v>9.7662398505514534E-4</v>
      </c>
      <c r="AB352" s="221">
        <v>203</v>
      </c>
      <c r="AC352" s="6"/>
      <c r="AD352" s="438">
        <f t="shared" si="45"/>
        <v>8.8783998641376857E-2</v>
      </c>
      <c r="AE352" s="438">
        <f t="shared" si="46"/>
        <v>1.7642844252917808E-3</v>
      </c>
      <c r="AF352" s="225">
        <f t="shared" si="47"/>
        <v>2.2479067878937864E-10</v>
      </c>
      <c r="AG352" s="438">
        <f t="shared" si="48"/>
        <v>9.9999999719871599E-2</v>
      </c>
      <c r="AH352" s="438">
        <f t="shared" si="49"/>
        <v>0.74817012278581796</v>
      </c>
      <c r="AI352" s="438">
        <f t="shared" si="50"/>
        <v>8.8319078999069184E-2</v>
      </c>
      <c r="AJ352" s="437">
        <f t="shared" si="51"/>
        <v>8.8418192508560319E-72</v>
      </c>
    </row>
    <row r="353" spans="2:36" ht="12" customHeight="1" x14ac:dyDescent="0.2">
      <c r="B353" s="332">
        <v>33450</v>
      </c>
      <c r="C353" s="333">
        <v>33448</v>
      </c>
      <c r="D353" s="103">
        <v>0.83</v>
      </c>
      <c r="E353" s="104">
        <v>1.08</v>
      </c>
      <c r="F353" s="94">
        <v>1.56</v>
      </c>
      <c r="G353" s="94">
        <v>1.43</v>
      </c>
      <c r="H353" s="94"/>
      <c r="I353" s="214"/>
      <c r="J353" s="430">
        <v>0.25</v>
      </c>
      <c r="K353" s="429">
        <v>0.23</v>
      </c>
      <c r="L353" s="355">
        <v>0.12</v>
      </c>
      <c r="M353" s="355">
        <v>0.24</v>
      </c>
      <c r="N353" s="375"/>
      <c r="O353" s="376"/>
      <c r="P353" s="305">
        <f t="shared" si="69"/>
        <v>1.8757391642283265E-4</v>
      </c>
      <c r="Q353" s="306">
        <f t="shared" si="62"/>
        <v>1.8757391642283265E-4</v>
      </c>
      <c r="R353" s="306">
        <f t="shared" si="63"/>
        <v>1.8791949773675577E-4</v>
      </c>
      <c r="S353" s="306">
        <f t="shared" si="64"/>
        <v>1.8791949773675577E-4</v>
      </c>
      <c r="T353" s="99"/>
      <c r="U353" s="100"/>
      <c r="V353" s="283">
        <f t="shared" si="70"/>
        <v>9.743461334303622E-4</v>
      </c>
      <c r="W353" s="284">
        <f t="shared" si="67"/>
        <v>9.743461334303622E-4</v>
      </c>
      <c r="X353" s="284">
        <f t="shared" si="68"/>
        <v>9.7446912460615921E-4</v>
      </c>
      <c r="Y353" s="284">
        <f t="shared" si="57"/>
        <v>9.7446912460615921E-4</v>
      </c>
      <c r="Z353" s="99"/>
      <c r="AA353" s="100"/>
      <c r="AB353" s="221">
        <v>208.2</v>
      </c>
      <c r="AC353" s="6"/>
      <c r="AD353" s="438">
        <f t="shared" si="45"/>
        <v>8.8588102236923566E-2</v>
      </c>
      <c r="AE353" s="438">
        <f t="shared" si="46"/>
        <v>1.7083590703341435E-3</v>
      </c>
      <c r="AF353" s="225">
        <f t="shared" si="47"/>
        <v>1.4258241274228015E-10</v>
      </c>
      <c r="AG353" s="438">
        <f t="shared" si="48"/>
        <v>9.9999999714670273E-2</v>
      </c>
      <c r="AH353" s="438">
        <f t="shared" si="49"/>
        <v>0.74415061562218365</v>
      </c>
      <c r="AI353" s="438">
        <f t="shared" si="50"/>
        <v>8.811561800822551E-2</v>
      </c>
      <c r="AJ353" s="437">
        <f t="shared" si="51"/>
        <v>4.4239915511552119E-73</v>
      </c>
    </row>
    <row r="354" spans="2:36" ht="12" customHeight="1" x14ac:dyDescent="0.2">
      <c r="B354" s="332">
        <v>33480</v>
      </c>
      <c r="C354" s="333">
        <v>33478</v>
      </c>
      <c r="D354" s="103">
        <v>0.66</v>
      </c>
      <c r="E354" s="104">
        <v>1.05</v>
      </c>
      <c r="F354" s="94">
        <v>1.44</v>
      </c>
      <c r="G354" s="94">
        <v>1.19</v>
      </c>
      <c r="H354" s="94"/>
      <c r="I354" s="214"/>
      <c r="J354" s="430">
        <v>0.3</v>
      </c>
      <c r="K354" s="429">
        <v>0.26</v>
      </c>
      <c r="L354" s="355">
        <v>0.26</v>
      </c>
      <c r="M354" s="355">
        <v>0.22</v>
      </c>
      <c r="N354" s="375"/>
      <c r="O354" s="376"/>
      <c r="P354" s="305">
        <f t="shared" si="69"/>
        <v>1.8246580843156909E-4</v>
      </c>
      <c r="Q354" s="306">
        <f t="shared" si="62"/>
        <v>1.8246580843156909E-4</v>
      </c>
      <c r="R354" s="306">
        <f t="shared" si="63"/>
        <v>1.828019786999431E-4</v>
      </c>
      <c r="S354" s="306">
        <f t="shared" si="64"/>
        <v>1.828019786999431E-4</v>
      </c>
      <c r="T354" s="99"/>
      <c r="U354" s="100"/>
      <c r="V354" s="283">
        <f t="shared" si="70"/>
        <v>9.7250312747455879E-4</v>
      </c>
      <c r="W354" s="284">
        <f t="shared" si="67"/>
        <v>9.7250312747455879E-4</v>
      </c>
      <c r="X354" s="284">
        <f t="shared" si="68"/>
        <v>9.7262588600872881E-4</v>
      </c>
      <c r="Y354" s="284">
        <f t="shared" si="57"/>
        <v>9.7262588600872881E-4</v>
      </c>
      <c r="Z354" s="99"/>
      <c r="AA354" s="100"/>
      <c r="AB354" s="221">
        <v>221</v>
      </c>
      <c r="AC354" s="6"/>
      <c r="AD354" s="438">
        <f t="shared" si="45"/>
        <v>8.8420535091702612E-2</v>
      </c>
      <c r="AE354" s="438">
        <f t="shared" si="46"/>
        <v>1.6618361699994827E-3</v>
      </c>
      <c r="AF354" s="225">
        <f t="shared" ref="AF354:AF417" si="71">10*2.71828^(-(0.69315/0.1459)*(C354-事故日Cb)/365.25)</f>
        <v>9.6515761168070456E-11</v>
      </c>
      <c r="AG354" s="438">
        <f t="shared" si="48"/>
        <v>9.9999999710211993E-2</v>
      </c>
      <c r="AH354" s="438">
        <f t="shared" ref="AH354:AH417" si="72">1*2.71828^(-(0.69315/12.33)*(C354-事故日Cb)/365.25)</f>
        <v>0.74072251571380232</v>
      </c>
      <c r="AI354" s="438">
        <f t="shared" ref="AI354:AI417" si="73">0.1*2.71828^(-(0.69315/28.799)*(C354-事故日Cb)/365.25)</f>
        <v>8.7941595972123615E-2</v>
      </c>
      <c r="AJ354" s="437">
        <f t="shared" ref="AJ354:AJ417" si="74">0.1*2.71828^(-(0.69315/0.022177)*(C354-事故日Cb)/365.25)</f>
        <v>3.3955109642073298E-74</v>
      </c>
    </row>
    <row r="355" spans="2:36" ht="12" customHeight="1" x14ac:dyDescent="0.2">
      <c r="B355" s="332">
        <v>33513</v>
      </c>
      <c r="C355" s="333">
        <v>33509</v>
      </c>
      <c r="D355" s="103">
        <v>2.1</v>
      </c>
      <c r="E355" s="104">
        <v>0.56999999999999995</v>
      </c>
      <c r="F355" s="94">
        <v>2.73</v>
      </c>
      <c r="G355" s="94">
        <v>2.69</v>
      </c>
      <c r="H355" s="94">
        <v>1.32</v>
      </c>
      <c r="I355" s="214">
        <v>1.31</v>
      </c>
      <c r="J355" s="430">
        <v>0.26</v>
      </c>
      <c r="K355" s="355"/>
      <c r="L355" s="355">
        <v>0.23</v>
      </c>
      <c r="M355" s="355">
        <v>0.26</v>
      </c>
      <c r="N355" s="375">
        <v>0.24</v>
      </c>
      <c r="O355" s="376">
        <v>0.25</v>
      </c>
      <c r="P355" s="305">
        <f t="shared" si="69"/>
        <v>1.7700741099918143E-4</v>
      </c>
      <c r="Q355" s="306">
        <f t="shared" si="62"/>
        <v>1.7700741099918143E-4</v>
      </c>
      <c r="R355" s="306">
        <f t="shared" si="63"/>
        <v>1.7766023954019343E-4</v>
      </c>
      <c r="S355" s="306">
        <f t="shared" si="64"/>
        <v>1.7766023954019343E-4</v>
      </c>
      <c r="T355" s="306">
        <f>ND代替値*2.71828^(-(0.69315/2.062)*(C355-事故日Cb)/365.25)</f>
        <v>1.7766023954019343E-4</v>
      </c>
      <c r="U355" s="307">
        <f>ND代替値*2.71828^(-(0.69315/2.062)*(C355-事故日Cb)/365.25)</f>
        <v>1.7766023954019343E-4</v>
      </c>
      <c r="V355" s="283">
        <f t="shared" si="70"/>
        <v>9.7047984711812955E-4</v>
      </c>
      <c r="W355" s="284">
        <f t="shared" si="67"/>
        <v>9.7047984711812955E-4</v>
      </c>
      <c r="X355" s="284">
        <f t="shared" si="68"/>
        <v>9.7072486885484296E-4</v>
      </c>
      <c r="Y355" s="284">
        <f t="shared" si="57"/>
        <v>9.7072486885484296E-4</v>
      </c>
      <c r="Z355" s="284">
        <f>ND代替値*2.71828^(-(0.69315/30.07)*(C355-事故日Cb)/365.25)</f>
        <v>9.7072486885484296E-4</v>
      </c>
      <c r="AA355" s="296">
        <f>ND代替値*2.71828^(-(0.69315/30.07)*(C355-事故日Cb)/365.25)</f>
        <v>9.7072486885484296E-4</v>
      </c>
      <c r="AB355" s="221">
        <v>157.5</v>
      </c>
      <c r="AC355" s="6"/>
      <c r="AD355" s="438">
        <f t="shared" ref="AD355:AD418" si="75">0.1*2.71828^(-(0.69315/30.07)*(C355-事故日Cb)/365.25)</f>
        <v>8.8247715350440264E-2</v>
      </c>
      <c r="AE355" s="438">
        <f t="shared" ref="AE355:AE418" si="76">0.01*2.71828^(-(0.69315/2.062)*(C355-事故日Cb)/365.25)</f>
        <v>1.6150930867290312E-3</v>
      </c>
      <c r="AF355" s="225">
        <f t="shared" si="71"/>
        <v>6.448839922393236E-11</v>
      </c>
      <c r="AG355" s="438">
        <f t="shared" ref="AG355:AG418" si="77">0.1*2.71828^(-(0.69315/(1.277*10^9))*(C355-事故日Cb)/365.25)</f>
        <v>9.9999999705605094E-2</v>
      </c>
      <c r="AH355" s="438">
        <f t="shared" si="72"/>
        <v>0.73719673567394417</v>
      </c>
      <c r="AI355" s="438">
        <f t="shared" si="73"/>
        <v>8.7762134249605842E-2</v>
      </c>
      <c r="AJ355" s="437">
        <f t="shared" si="74"/>
        <v>2.3923920305024236E-75</v>
      </c>
    </row>
    <row r="356" spans="2:36" ht="12" customHeight="1" x14ac:dyDescent="0.2">
      <c r="B356" s="332">
        <v>33542</v>
      </c>
      <c r="C356" s="333">
        <v>33539</v>
      </c>
      <c r="D356" s="103">
        <v>3.51</v>
      </c>
      <c r="E356" s="104"/>
      <c r="F356" s="94">
        <v>2.99</v>
      </c>
      <c r="G356" s="94">
        <v>3.74</v>
      </c>
      <c r="H356" s="94"/>
      <c r="I356" s="214"/>
      <c r="J356" s="374">
        <v>0.26</v>
      </c>
      <c r="K356" s="355"/>
      <c r="L356" s="355">
        <v>0.2</v>
      </c>
      <c r="M356" s="355">
        <v>0.26</v>
      </c>
      <c r="N356" s="375"/>
      <c r="O356" s="376"/>
      <c r="P356" s="305">
        <f t="shared" si="69"/>
        <v>1.723455989306501E-4</v>
      </c>
      <c r="Q356" s="147"/>
      <c r="R356" s="306">
        <f t="shared" ref="R356:R387" si="78">ND代替値*2.71828^(-(0.69315/2.062)*(C356-事故日Cb)/365.25)</f>
        <v>1.7282210582399303E-4</v>
      </c>
      <c r="S356" s="306">
        <f t="shared" si="64"/>
        <v>1.7282210582399303E-4</v>
      </c>
      <c r="T356" s="99"/>
      <c r="U356" s="100"/>
      <c r="V356" s="283">
        <f t="shared" si="70"/>
        <v>9.6870528814279786E-4</v>
      </c>
      <c r="W356" s="99"/>
      <c r="X356" s="284">
        <f t="shared" ref="X356:X387" si="79">ND代替値*2.71828^(-(0.69315/30.07)*(C356-事故日Cb)/365.25)</f>
        <v>9.6888871263339077E-4</v>
      </c>
      <c r="Y356" s="284">
        <f t="shared" si="57"/>
        <v>9.6888871263339077E-4</v>
      </c>
      <c r="Z356" s="99"/>
      <c r="AA356" s="100"/>
      <c r="AB356" s="221">
        <v>166</v>
      </c>
      <c r="AC356" s="6"/>
      <c r="AD356" s="438">
        <f t="shared" si="75"/>
        <v>8.8080792057580973E-2</v>
      </c>
      <c r="AE356" s="438">
        <f t="shared" si="76"/>
        <v>1.5711100529453913E-3</v>
      </c>
      <c r="AF356" s="225">
        <f t="shared" si="71"/>
        <v>4.3652978077025753E-11</v>
      </c>
      <c r="AG356" s="438">
        <f t="shared" si="77"/>
        <v>9.9999999701146813E-2</v>
      </c>
      <c r="AH356" s="438">
        <f t="shared" si="72"/>
        <v>0.73380067040305841</v>
      </c>
      <c r="AI356" s="438">
        <f t="shared" si="73"/>
        <v>8.758881031861622E-2</v>
      </c>
      <c r="AJ356" s="437">
        <f t="shared" si="74"/>
        <v>1.8362135814051841E-76</v>
      </c>
    </row>
    <row r="357" spans="2:36" ht="12" customHeight="1" x14ac:dyDescent="0.2">
      <c r="B357" s="332">
        <v>33571</v>
      </c>
      <c r="C357" s="333">
        <v>33567</v>
      </c>
      <c r="D357" s="103">
        <v>2.71</v>
      </c>
      <c r="E357" s="104">
        <v>3.15</v>
      </c>
      <c r="F357" s="94">
        <v>3.89</v>
      </c>
      <c r="G357" s="94">
        <v>2.97</v>
      </c>
      <c r="H357" s="94"/>
      <c r="I357" s="214"/>
      <c r="J357" s="362">
        <f t="shared" ref="J357:K361" si="80">ND代替値</f>
        <v>1.6500000000000001E-2</v>
      </c>
      <c r="K357" s="361">
        <f t="shared" si="80"/>
        <v>1.6500000000000001E-2</v>
      </c>
      <c r="L357" s="355">
        <v>0.22</v>
      </c>
      <c r="M357" s="355">
        <v>0.2</v>
      </c>
      <c r="N357" s="375"/>
      <c r="O357" s="376"/>
      <c r="P357" s="305">
        <f t="shared" si="69"/>
        <v>1.6780656416076194E-4</v>
      </c>
      <c r="Q357" s="306">
        <f t="shared" ref="Q357:Q388" si="81">ND代替値*2.71828^(-(0.69315/2.062)*(B357-事故日Cb)/365.25)</f>
        <v>1.6780656416076194E-4</v>
      </c>
      <c r="R357" s="306">
        <f t="shared" si="78"/>
        <v>1.6842545866825704E-4</v>
      </c>
      <c r="S357" s="306">
        <f t="shared" si="64"/>
        <v>1.6842545866825704E-4</v>
      </c>
      <c r="T357" s="99"/>
      <c r="U357" s="100"/>
      <c r="V357" s="283">
        <f t="shared" si="70"/>
        <v>9.6693397401543093E-4</v>
      </c>
      <c r="W357" s="284">
        <f t="shared" ref="W357:W388" si="82">ND代替値*2.71828^(-(0.69315/30.07)*(B357-事故日Cb)/365.25)</f>
        <v>9.6693397401543093E-4</v>
      </c>
      <c r="X357" s="284">
        <f t="shared" si="79"/>
        <v>9.6717810050842728E-4</v>
      </c>
      <c r="Y357" s="284">
        <f t="shared" ref="Y357:Y420" si="83">ND代替値*2.71828^(-(0.69315/30.07)*(C357-事故日Cb)/365.25)</f>
        <v>9.6717810050842728E-4</v>
      </c>
      <c r="Z357" s="99"/>
      <c r="AA357" s="100"/>
      <c r="AB357" s="221">
        <v>130.1</v>
      </c>
      <c r="AC357" s="6"/>
      <c r="AD357" s="438">
        <f t="shared" si="75"/>
        <v>8.7925281864402474E-2</v>
      </c>
      <c r="AE357" s="438">
        <f t="shared" si="76"/>
        <v>1.5311405333477913E-3</v>
      </c>
      <c r="AF357" s="225">
        <f t="shared" si="71"/>
        <v>3.0328016374668704E-11</v>
      </c>
      <c r="AG357" s="438">
        <f t="shared" si="77"/>
        <v>9.9999999696985767E-2</v>
      </c>
      <c r="AH357" s="438">
        <f t="shared" si="72"/>
        <v>0.73064512597228493</v>
      </c>
      <c r="AI357" s="438">
        <f t="shared" si="73"/>
        <v>8.7427350162709805E-2</v>
      </c>
      <c r="AJ357" s="437">
        <f t="shared" si="74"/>
        <v>1.6724044726049248E-77</v>
      </c>
    </row>
    <row r="358" spans="2:36" ht="12" customHeight="1" x14ac:dyDescent="0.2">
      <c r="B358" s="332">
        <v>33598</v>
      </c>
      <c r="C358" s="333">
        <v>33596</v>
      </c>
      <c r="D358" s="103">
        <v>3.26</v>
      </c>
      <c r="E358" s="104">
        <v>3.41</v>
      </c>
      <c r="F358" s="94">
        <v>3.92</v>
      </c>
      <c r="G358" s="94">
        <v>3.35</v>
      </c>
      <c r="H358" s="94">
        <v>2.92</v>
      </c>
      <c r="I358" s="214">
        <v>2.2799999999999998</v>
      </c>
      <c r="J358" s="362">
        <f t="shared" si="80"/>
        <v>1.6500000000000001E-2</v>
      </c>
      <c r="K358" s="361">
        <f t="shared" si="80"/>
        <v>1.6500000000000001E-2</v>
      </c>
      <c r="L358" s="355">
        <v>0.25</v>
      </c>
      <c r="M358" s="355">
        <v>0.19</v>
      </c>
      <c r="N358" s="375">
        <v>0.24</v>
      </c>
      <c r="O358" s="376">
        <v>0.24</v>
      </c>
      <c r="P358" s="305">
        <f t="shared" si="69"/>
        <v>1.6368809322783766E-4</v>
      </c>
      <c r="Q358" s="306">
        <f t="shared" si="81"/>
        <v>1.6368809322783766E-4</v>
      </c>
      <c r="R358" s="306">
        <f t="shared" si="78"/>
        <v>1.6398966792121743E-4</v>
      </c>
      <c r="S358" s="306">
        <f t="shared" si="64"/>
        <v>1.6398966792121743E-4</v>
      </c>
      <c r="T358" s="306">
        <f>ND代替値*2.71828^(-(0.69315/2.062)*(C358-事故日Cb)/365.25)</f>
        <v>1.6398966792121743E-4</v>
      </c>
      <c r="U358" s="307">
        <f>ND代替値*2.71828^(-(0.69315/2.062)*(C358-事故日Cb)/365.25)</f>
        <v>1.6398966792121743E-4</v>
      </c>
      <c r="V358" s="283">
        <f t="shared" si="70"/>
        <v>9.6528773116253807E-4</v>
      </c>
      <c r="W358" s="284">
        <f t="shared" si="82"/>
        <v>9.6528773116253807E-4</v>
      </c>
      <c r="X358" s="284">
        <f t="shared" si="79"/>
        <v>9.6540957890120548E-4</v>
      </c>
      <c r="Y358" s="284">
        <f t="shared" si="83"/>
        <v>9.6540957890120548E-4</v>
      </c>
      <c r="Z358" s="284">
        <f>ND代替値*2.71828^(-(0.69315/30.07)*(C358-事故日Cb)/365.25)</f>
        <v>9.6540957890120548E-4</v>
      </c>
      <c r="AA358" s="296">
        <f>ND代替値*2.71828^(-(0.69315/30.07)*(C358-事故日Cb)/365.25)</f>
        <v>9.6540957890120548E-4</v>
      </c>
      <c r="AB358" s="221">
        <v>158.69999999999999</v>
      </c>
      <c r="AC358" s="6"/>
      <c r="AD358" s="438">
        <f t="shared" si="75"/>
        <v>8.7764507172836861E-2</v>
      </c>
      <c r="AE358" s="438">
        <f t="shared" si="76"/>
        <v>1.4908151629201582E-3</v>
      </c>
      <c r="AF358" s="225">
        <f t="shared" si="71"/>
        <v>2.0798174155806934E-11</v>
      </c>
      <c r="AG358" s="438">
        <f t="shared" si="77"/>
        <v>9.9999999692676103E-2</v>
      </c>
      <c r="AH358" s="438">
        <f t="shared" si="72"/>
        <v>0.72739118810356873</v>
      </c>
      <c r="AI358" s="438">
        <f t="shared" si="73"/>
        <v>8.7260437333958052E-2</v>
      </c>
      <c r="AJ358" s="437">
        <f t="shared" si="74"/>
        <v>1.3982853482979638E-78</v>
      </c>
    </row>
    <row r="359" spans="2:36" ht="12" customHeight="1" x14ac:dyDescent="0.2">
      <c r="B359" s="332">
        <v>33637</v>
      </c>
      <c r="C359" s="333">
        <v>33630</v>
      </c>
      <c r="D359" s="93">
        <v>2.7480000000000002</v>
      </c>
      <c r="E359" s="94">
        <v>2.62</v>
      </c>
      <c r="F359" s="94">
        <v>1.52</v>
      </c>
      <c r="G359" s="94">
        <v>2.75</v>
      </c>
      <c r="H359" s="94"/>
      <c r="I359" s="211"/>
      <c r="J359" s="362">
        <f t="shared" si="80"/>
        <v>1.6500000000000001E-2</v>
      </c>
      <c r="K359" s="361">
        <f t="shared" si="80"/>
        <v>1.6500000000000001E-2</v>
      </c>
      <c r="L359" s="355">
        <v>0.14000000000000001</v>
      </c>
      <c r="M359" s="355">
        <v>0.21</v>
      </c>
      <c r="N359" s="355"/>
      <c r="O359" s="356"/>
      <c r="P359" s="305">
        <f t="shared" si="69"/>
        <v>1.5791698868639474E-4</v>
      </c>
      <c r="Q359" s="306">
        <f t="shared" si="81"/>
        <v>1.5791698868639474E-4</v>
      </c>
      <c r="R359" s="306">
        <f t="shared" si="78"/>
        <v>1.5893763351410646E-4</v>
      </c>
      <c r="S359" s="306">
        <f t="shared" si="64"/>
        <v>1.5893763351410646E-4</v>
      </c>
      <c r="T359" s="99"/>
      <c r="U359" s="100"/>
      <c r="V359" s="283">
        <f t="shared" si="70"/>
        <v>9.6291477171140034E-4</v>
      </c>
      <c r="W359" s="284">
        <f t="shared" si="82"/>
        <v>9.6291477171140034E-4</v>
      </c>
      <c r="X359" s="284">
        <f t="shared" si="79"/>
        <v>9.6334025754565822E-4</v>
      </c>
      <c r="Y359" s="284">
        <f t="shared" si="83"/>
        <v>9.6334025754565822E-4</v>
      </c>
      <c r="Z359" s="99"/>
      <c r="AA359" s="100"/>
      <c r="AB359" s="221">
        <v>131.6</v>
      </c>
      <c r="AC359" s="6"/>
      <c r="AD359" s="438">
        <f t="shared" si="75"/>
        <v>8.7576387049605298E-2</v>
      </c>
      <c r="AE359" s="438">
        <f t="shared" si="76"/>
        <v>1.4448875774009679E-3</v>
      </c>
      <c r="AF359" s="225">
        <f t="shared" si="71"/>
        <v>1.3364779416642825E-11</v>
      </c>
      <c r="AG359" s="438">
        <f t="shared" si="77"/>
        <v>9.9999999687623395E-2</v>
      </c>
      <c r="AH359" s="438">
        <f t="shared" si="72"/>
        <v>0.72359467637310104</v>
      </c>
      <c r="AI359" s="438">
        <f t="shared" si="73"/>
        <v>8.7065152199402127E-2</v>
      </c>
      <c r="AJ359" s="437">
        <f t="shared" si="74"/>
        <v>7.6213534260851487E-80</v>
      </c>
    </row>
    <row r="360" spans="2:36" ht="12" customHeight="1" x14ac:dyDescent="0.2">
      <c r="B360" s="332">
        <v>33665</v>
      </c>
      <c r="C360" s="333">
        <v>33660</v>
      </c>
      <c r="D360" s="93">
        <v>2.9689999999999999</v>
      </c>
      <c r="E360" s="94">
        <v>2.7</v>
      </c>
      <c r="F360" s="94">
        <v>3.04</v>
      </c>
      <c r="G360" s="94">
        <v>2.5299999999999998</v>
      </c>
      <c r="H360" s="94"/>
      <c r="I360" s="211"/>
      <c r="J360" s="362">
        <f t="shared" si="80"/>
        <v>1.6500000000000001E-2</v>
      </c>
      <c r="K360" s="361">
        <f t="shared" si="80"/>
        <v>1.6500000000000001E-2</v>
      </c>
      <c r="L360" s="355">
        <v>0.25</v>
      </c>
      <c r="M360" s="355">
        <v>0.19</v>
      </c>
      <c r="N360" s="355"/>
      <c r="O360" s="356"/>
      <c r="P360" s="305">
        <f t="shared" si="69"/>
        <v>1.5389953226298129E-4</v>
      </c>
      <c r="Q360" s="306">
        <f t="shared" si="81"/>
        <v>1.5389953226298129E-4</v>
      </c>
      <c r="R360" s="306">
        <f t="shared" si="78"/>
        <v>1.5460936329749601E-4</v>
      </c>
      <c r="S360" s="306">
        <f t="shared" si="64"/>
        <v>1.5460936329749601E-4</v>
      </c>
      <c r="T360" s="99"/>
      <c r="U360" s="100"/>
      <c r="V360" s="283">
        <f t="shared" si="70"/>
        <v>9.6121470682023315E-4</v>
      </c>
      <c r="W360" s="284">
        <f t="shared" si="82"/>
        <v>9.6121470682023315E-4</v>
      </c>
      <c r="X360" s="284">
        <f t="shared" si="79"/>
        <v>9.6151806954572114E-4</v>
      </c>
      <c r="Y360" s="284">
        <f t="shared" si="83"/>
        <v>9.6151806954572114E-4</v>
      </c>
      <c r="Z360" s="99"/>
      <c r="AA360" s="100"/>
      <c r="AB360" s="221">
        <v>173.4</v>
      </c>
      <c r="AC360" s="6"/>
      <c r="AD360" s="438">
        <f t="shared" si="75"/>
        <v>8.7410733595065557E-2</v>
      </c>
      <c r="AE360" s="438">
        <f t="shared" si="76"/>
        <v>1.4055396663408726E-3</v>
      </c>
      <c r="AF360" s="225">
        <f t="shared" si="71"/>
        <v>9.0467809699094733E-12</v>
      </c>
      <c r="AG360" s="438">
        <f t="shared" si="77"/>
        <v>9.9999999683165114E-2</v>
      </c>
      <c r="AH360" s="438">
        <f t="shared" si="72"/>
        <v>0.72026127209753543</v>
      </c>
      <c r="AI360" s="438">
        <f t="shared" si="73"/>
        <v>8.6893204758054704E-2</v>
      </c>
      <c r="AJ360" s="437">
        <f t="shared" si="74"/>
        <v>5.8495566325424996E-81</v>
      </c>
    </row>
    <row r="361" spans="2:36" ht="12" customHeight="1" x14ac:dyDescent="0.2">
      <c r="B361" s="334">
        <v>33693</v>
      </c>
      <c r="C361" s="335">
        <v>33689</v>
      </c>
      <c r="D361" s="97">
        <v>2.7909999999999999</v>
      </c>
      <c r="E361" s="98">
        <v>2.4</v>
      </c>
      <c r="F361" s="98">
        <v>4.1399999999999997</v>
      </c>
      <c r="G361" s="98">
        <v>2.48</v>
      </c>
      <c r="H361" s="98">
        <v>1.97</v>
      </c>
      <c r="I361" s="212">
        <v>2.4700000000000002</v>
      </c>
      <c r="J361" s="370">
        <f t="shared" si="80"/>
        <v>1.6500000000000001E-2</v>
      </c>
      <c r="K361" s="363">
        <f t="shared" si="80"/>
        <v>1.6500000000000001E-2</v>
      </c>
      <c r="L361" s="358">
        <v>0.22</v>
      </c>
      <c r="M361" s="358">
        <v>0.22</v>
      </c>
      <c r="N361" s="358">
        <v>0.21</v>
      </c>
      <c r="O361" s="359">
        <v>0.25</v>
      </c>
      <c r="P361" s="310">
        <f t="shared" si="69"/>
        <v>1.4998428115799668E-4</v>
      </c>
      <c r="Q361" s="311">
        <f t="shared" si="81"/>
        <v>1.4998428115799668E-4</v>
      </c>
      <c r="R361" s="311">
        <f t="shared" si="78"/>
        <v>1.50537444547543E-4</v>
      </c>
      <c r="S361" s="311">
        <f t="shared" si="64"/>
        <v>1.50537444547543E-4</v>
      </c>
      <c r="T361" s="311">
        <f>ND代替値*2.71828^(-(0.69315/2.062)*(C361-事故日Cb)/365.25)</f>
        <v>1.50537444547543E-4</v>
      </c>
      <c r="U361" s="312">
        <f>ND代替値*2.71828^(-(0.69315/2.062)*(C361-事故日Cb)/365.25)</f>
        <v>1.50537444547543E-4</v>
      </c>
      <c r="V361" s="297">
        <f t="shared" si="70"/>
        <v>9.5951764346224335E-4</v>
      </c>
      <c r="W361" s="293">
        <f t="shared" si="82"/>
        <v>9.5951764346224335E-4</v>
      </c>
      <c r="X361" s="293">
        <f t="shared" si="79"/>
        <v>9.5975989751842668E-4</v>
      </c>
      <c r="Y361" s="293">
        <f t="shared" si="83"/>
        <v>9.5975989751842668E-4</v>
      </c>
      <c r="Z361" s="293">
        <f>ND代替値*2.71828^(-(0.69315/30.07)*(C361-事故日Cb)/365.25)</f>
        <v>9.5975989751842668E-4</v>
      </c>
      <c r="AA361" s="298">
        <f>ND代替値*2.71828^(-(0.69315/30.07)*(C361-事故日Cb)/365.25)</f>
        <v>9.5975989751842668E-4</v>
      </c>
      <c r="AB361" s="222">
        <v>113.2</v>
      </c>
      <c r="AC361" s="6"/>
      <c r="AD361" s="438">
        <f t="shared" si="75"/>
        <v>8.7250899774402424E-2</v>
      </c>
      <c r="AE361" s="438">
        <f t="shared" si="76"/>
        <v>1.3685222231594818E-3</v>
      </c>
      <c r="AF361" s="225">
        <f t="shared" si="71"/>
        <v>6.2040498737917609E-12</v>
      </c>
      <c r="AG361" s="438">
        <f t="shared" si="77"/>
        <v>9.9999999678855422E-2</v>
      </c>
      <c r="AH361" s="438">
        <f t="shared" si="72"/>
        <v>0.71705357886132981</v>
      </c>
      <c r="AI361" s="438">
        <f t="shared" si="73"/>
        <v>8.6727311698520382E-2</v>
      </c>
      <c r="AJ361" s="437">
        <f t="shared" si="74"/>
        <v>4.8907722188659655E-82</v>
      </c>
    </row>
    <row r="362" spans="2:36" ht="12" customHeight="1" x14ac:dyDescent="0.2">
      <c r="B362" s="330">
        <v>33724</v>
      </c>
      <c r="C362" s="331">
        <v>33721</v>
      </c>
      <c r="D362" s="89">
        <v>3.3260000000000001</v>
      </c>
      <c r="E362" s="90">
        <v>2.5</v>
      </c>
      <c r="F362" s="90">
        <v>3.08</v>
      </c>
      <c r="G362" s="90">
        <v>2.65</v>
      </c>
      <c r="H362" s="90"/>
      <c r="I362" s="210"/>
      <c r="J362" s="351">
        <v>0.23</v>
      </c>
      <c r="K362" s="364">
        <f>ND代替値</f>
        <v>1.6500000000000001E-2</v>
      </c>
      <c r="L362" s="352">
        <v>0.18</v>
      </c>
      <c r="M362" s="352">
        <v>0.23</v>
      </c>
      <c r="N362" s="352"/>
      <c r="O362" s="353"/>
      <c r="P362" s="303">
        <f t="shared" si="69"/>
        <v>1.4576561756769272E-4</v>
      </c>
      <c r="Q362" s="304">
        <f t="shared" si="81"/>
        <v>1.4576561756769272E-4</v>
      </c>
      <c r="R362" s="304">
        <f t="shared" si="78"/>
        <v>1.4616863523692457E-4</v>
      </c>
      <c r="S362" s="304">
        <f t="shared" si="64"/>
        <v>1.4616863523692457E-4</v>
      </c>
      <c r="T362" s="127"/>
      <c r="U362" s="281"/>
      <c r="V362" s="287">
        <f t="shared" si="70"/>
        <v>9.5764224663606701E-4</v>
      </c>
      <c r="W362" s="288">
        <f t="shared" si="82"/>
        <v>9.5764224663606701E-4</v>
      </c>
      <c r="X362" s="288">
        <f t="shared" si="79"/>
        <v>9.5782357633810301E-4</v>
      </c>
      <c r="Y362" s="288">
        <f t="shared" si="83"/>
        <v>9.5782357633810301E-4</v>
      </c>
      <c r="Z362" s="127"/>
      <c r="AA362" s="281"/>
      <c r="AB362" s="223">
        <v>109</v>
      </c>
      <c r="AC362" s="6"/>
      <c r="AD362" s="438">
        <f t="shared" si="75"/>
        <v>8.7074870576191177E-2</v>
      </c>
      <c r="AE362" s="438">
        <f t="shared" si="76"/>
        <v>1.3288057748811325E-3</v>
      </c>
      <c r="AF362" s="225">
        <f t="shared" si="71"/>
        <v>4.0917558600549494E-12</v>
      </c>
      <c r="AG362" s="438">
        <f t="shared" si="77"/>
        <v>9.9999999674099949E-2</v>
      </c>
      <c r="AH362" s="438">
        <f t="shared" si="72"/>
        <v>0.71353063140143824</v>
      </c>
      <c r="AI362" s="438">
        <f t="shared" si="73"/>
        <v>8.6544624820573957E-2</v>
      </c>
      <c r="AJ362" s="437">
        <f t="shared" si="74"/>
        <v>3.1633045650850283E-83</v>
      </c>
    </row>
    <row r="363" spans="2:36" ht="12" customHeight="1" x14ac:dyDescent="0.2">
      <c r="B363" s="332">
        <v>33753</v>
      </c>
      <c r="C363" s="333">
        <v>33752</v>
      </c>
      <c r="D363" s="93">
        <v>2.7720000000000002</v>
      </c>
      <c r="E363" s="94">
        <v>1.7</v>
      </c>
      <c r="F363" s="94">
        <v>2.87</v>
      </c>
      <c r="G363" s="94">
        <v>2.94</v>
      </c>
      <c r="H363" s="94"/>
      <c r="I363" s="211"/>
      <c r="J363" s="362">
        <f t="shared" ref="J363:J376" si="84">ND代替値</f>
        <v>1.6500000000000001E-2</v>
      </c>
      <c r="K363" s="355">
        <v>0.16</v>
      </c>
      <c r="L363" s="355">
        <v>0.24</v>
      </c>
      <c r="M363" s="355">
        <v>0.26</v>
      </c>
      <c r="N363" s="355"/>
      <c r="O363" s="356"/>
      <c r="P363" s="305">
        <f t="shared" si="69"/>
        <v>1.4192661494447976E-4</v>
      </c>
      <c r="Q363" s="306">
        <f t="shared" si="81"/>
        <v>1.4192661494447976E-4</v>
      </c>
      <c r="R363" s="306">
        <f t="shared" si="78"/>
        <v>1.4205729573682813E-4</v>
      </c>
      <c r="S363" s="306">
        <f t="shared" si="64"/>
        <v>1.4205729573682813E-4</v>
      </c>
      <c r="T363" s="99"/>
      <c r="U363" s="100"/>
      <c r="V363" s="283">
        <f t="shared" si="70"/>
        <v>9.5589116169703266E-4</v>
      </c>
      <c r="W363" s="284">
        <f t="shared" si="82"/>
        <v>9.5589116169703266E-4</v>
      </c>
      <c r="X363" s="284">
        <f t="shared" si="79"/>
        <v>9.5595149060071123E-4</v>
      </c>
      <c r="Y363" s="284">
        <f t="shared" si="83"/>
        <v>9.5595149060071123E-4</v>
      </c>
      <c r="Z363" s="99"/>
      <c r="AA363" s="100"/>
      <c r="AB363" s="221">
        <v>69.2</v>
      </c>
      <c r="AC363" s="6"/>
      <c r="AD363" s="438">
        <f t="shared" si="75"/>
        <v>8.690468096370102E-2</v>
      </c>
      <c r="AE363" s="438">
        <f t="shared" si="76"/>
        <v>1.291429961243892E-3</v>
      </c>
      <c r="AF363" s="225">
        <f t="shared" si="71"/>
        <v>2.7339657506362048E-12</v>
      </c>
      <c r="AG363" s="438">
        <f t="shared" si="77"/>
        <v>9.999999966949305E-2</v>
      </c>
      <c r="AH363" s="438">
        <f t="shared" si="72"/>
        <v>0.71013428256006639</v>
      </c>
      <c r="AI363" s="438">
        <f t="shared" si="73"/>
        <v>8.6368013886086489E-2</v>
      </c>
      <c r="AJ363" s="437">
        <f t="shared" si="74"/>
        <v>2.2287852141652708E-84</v>
      </c>
    </row>
    <row r="364" spans="2:36" ht="12" customHeight="1" x14ac:dyDescent="0.2">
      <c r="B364" s="332">
        <v>33784</v>
      </c>
      <c r="C364" s="333">
        <v>33780</v>
      </c>
      <c r="D364" s="93">
        <v>1.6679999999999999</v>
      </c>
      <c r="E364" s="94">
        <v>0.95</v>
      </c>
      <c r="F364" s="94">
        <v>1.95</v>
      </c>
      <c r="G364" s="94">
        <v>1.51</v>
      </c>
      <c r="H364" s="94">
        <v>1.68</v>
      </c>
      <c r="I364" s="211">
        <v>1.78</v>
      </c>
      <c r="J364" s="362">
        <f t="shared" si="84"/>
        <v>1.6500000000000001E-2</v>
      </c>
      <c r="K364" s="355">
        <v>0.27</v>
      </c>
      <c r="L364" s="355">
        <v>0.25</v>
      </c>
      <c r="M364" s="355">
        <v>0.26</v>
      </c>
      <c r="N364" s="355">
        <v>0.26</v>
      </c>
      <c r="O364" s="356">
        <v>0.24</v>
      </c>
      <c r="P364" s="305">
        <f t="shared" si="69"/>
        <v>1.3793459232491843E-4</v>
      </c>
      <c r="Q364" s="306">
        <f t="shared" si="81"/>
        <v>1.3793459232491843E-4</v>
      </c>
      <c r="R364" s="306">
        <f t="shared" si="78"/>
        <v>1.3844331474594163E-4</v>
      </c>
      <c r="S364" s="306">
        <f t="shared" si="64"/>
        <v>1.3844331474594163E-4</v>
      </c>
      <c r="T364" s="306">
        <f>ND代替値*2.71828^(-(0.69315/2.062)*(C364-事故日Cb)/365.25)</f>
        <v>1.3844331474594163E-4</v>
      </c>
      <c r="U364" s="307">
        <f>ND代替値*2.71828^(-(0.69315/2.062)*(C364-事故日Cb)/365.25)</f>
        <v>1.3844331474594163E-4</v>
      </c>
      <c r="V364" s="283">
        <f t="shared" si="70"/>
        <v>9.5402285290351421E-4</v>
      </c>
      <c r="W364" s="284">
        <f t="shared" si="82"/>
        <v>9.5402285290351421E-4</v>
      </c>
      <c r="X364" s="284">
        <f t="shared" si="79"/>
        <v>9.5426371966337209E-4</v>
      </c>
      <c r="Y364" s="284">
        <f t="shared" si="83"/>
        <v>9.5426371966337209E-4</v>
      </c>
      <c r="Z364" s="284">
        <f>ND代替値*2.71828^(-(0.69315/30.07)*(C364-事故日Cb)/365.25)</f>
        <v>9.5426371966337209E-4</v>
      </c>
      <c r="AA364" s="296">
        <f>ND代替値*2.71828^(-(0.69315/30.07)*(C364-事故日Cb)/365.25)</f>
        <v>9.5426371966337209E-4</v>
      </c>
      <c r="AB364" s="221">
        <v>64.5</v>
      </c>
      <c r="AC364" s="6"/>
      <c r="AD364" s="438">
        <f t="shared" si="75"/>
        <v>8.675124724212474E-2</v>
      </c>
      <c r="AE364" s="438">
        <f t="shared" si="76"/>
        <v>1.2585755885994694E-3</v>
      </c>
      <c r="AF364" s="225">
        <f t="shared" si="71"/>
        <v>1.899429585463165E-12</v>
      </c>
      <c r="AG364" s="438">
        <f t="shared" si="77"/>
        <v>9.9999999665332004E-2</v>
      </c>
      <c r="AH364" s="438">
        <f t="shared" si="72"/>
        <v>0.70708051009730366</v>
      </c>
      <c r="AI364" s="438">
        <f t="shared" si="73"/>
        <v>8.620880413159103E-2</v>
      </c>
      <c r="AJ364" s="437">
        <f t="shared" si="74"/>
        <v>2.0299546841349823E-85</v>
      </c>
    </row>
    <row r="365" spans="2:36" ht="12" customHeight="1" x14ac:dyDescent="0.2">
      <c r="B365" s="332">
        <v>33816</v>
      </c>
      <c r="C365" s="333">
        <v>33819</v>
      </c>
      <c r="D365" s="93">
        <v>1.8440000000000001</v>
      </c>
      <c r="E365" s="94">
        <v>1.17</v>
      </c>
      <c r="F365" s="94">
        <v>2.64</v>
      </c>
      <c r="G365" s="94">
        <v>1.91</v>
      </c>
      <c r="H365" s="94"/>
      <c r="I365" s="211"/>
      <c r="J365" s="362">
        <f t="shared" si="84"/>
        <v>1.6500000000000001E-2</v>
      </c>
      <c r="K365" s="355">
        <v>0.3</v>
      </c>
      <c r="L365" s="355">
        <v>0.24</v>
      </c>
      <c r="M365" s="355">
        <v>0.25</v>
      </c>
      <c r="N365" s="355"/>
      <c r="O365" s="356"/>
      <c r="P365" s="305">
        <f t="shared" si="69"/>
        <v>1.3393153559031879E-4</v>
      </c>
      <c r="Q365" s="306">
        <f t="shared" si="81"/>
        <v>1.3393153559031879E-4</v>
      </c>
      <c r="R365" s="306">
        <f t="shared" si="78"/>
        <v>1.3356225817849401E-4</v>
      </c>
      <c r="S365" s="306">
        <f t="shared" si="64"/>
        <v>1.3356225817849401E-4</v>
      </c>
      <c r="T365" s="99"/>
      <c r="U365" s="100"/>
      <c r="V365" s="283">
        <f t="shared" si="70"/>
        <v>9.5209810624409823E-4</v>
      </c>
      <c r="W365" s="284">
        <f t="shared" si="82"/>
        <v>9.5209810624409823E-4</v>
      </c>
      <c r="X365" s="284">
        <f t="shared" si="79"/>
        <v>9.5191786045543828E-4</v>
      </c>
      <c r="Y365" s="284">
        <f t="shared" si="83"/>
        <v>9.5191786045543828E-4</v>
      </c>
      <c r="Z365" s="99"/>
      <c r="AA365" s="100"/>
      <c r="AB365" s="221">
        <v>81.8</v>
      </c>
      <c r="AC365" s="6"/>
      <c r="AD365" s="438">
        <f t="shared" si="75"/>
        <v>8.653798731413076E-2</v>
      </c>
      <c r="AE365" s="438">
        <f t="shared" si="76"/>
        <v>1.2142023470772183E-3</v>
      </c>
      <c r="AF365" s="225">
        <f t="shared" si="71"/>
        <v>1.1437080109610521E-12</v>
      </c>
      <c r="AG365" s="438">
        <f t="shared" si="77"/>
        <v>9.9999999659536237E-2</v>
      </c>
      <c r="AH365" s="438">
        <f t="shared" si="72"/>
        <v>0.7028489129538481</v>
      </c>
      <c r="AI365" s="438">
        <f t="shared" si="73"/>
        <v>8.5987536649577367E-2</v>
      </c>
      <c r="AJ365" s="437">
        <f t="shared" si="74"/>
        <v>7.212809229533485E-87</v>
      </c>
    </row>
    <row r="366" spans="2:36" ht="12" customHeight="1" x14ac:dyDescent="0.2">
      <c r="B366" s="332">
        <v>33847</v>
      </c>
      <c r="C366" s="333">
        <v>33843</v>
      </c>
      <c r="D366" s="93">
        <v>1.1560000000000001</v>
      </c>
      <c r="E366" s="94">
        <v>0.89</v>
      </c>
      <c r="F366" s="94">
        <v>1.74</v>
      </c>
      <c r="G366" s="94">
        <v>1.68</v>
      </c>
      <c r="H366" s="94"/>
      <c r="I366" s="211"/>
      <c r="J366" s="362">
        <f t="shared" si="84"/>
        <v>1.6500000000000001E-2</v>
      </c>
      <c r="K366" s="361">
        <f>ND代替値</f>
        <v>1.6500000000000001E-2</v>
      </c>
      <c r="L366" s="355">
        <v>0.25</v>
      </c>
      <c r="M366" s="355">
        <v>0.24</v>
      </c>
      <c r="N366" s="355"/>
      <c r="O366" s="356"/>
      <c r="P366" s="305">
        <f t="shared" si="69"/>
        <v>1.3016439353765797E-4</v>
      </c>
      <c r="Q366" s="306">
        <f t="shared" si="81"/>
        <v>1.3016439353765797E-4</v>
      </c>
      <c r="R366" s="306">
        <f t="shared" si="78"/>
        <v>1.3064445835892871E-4</v>
      </c>
      <c r="S366" s="306">
        <f t="shared" si="64"/>
        <v>1.3064445835892871E-4</v>
      </c>
      <c r="T366" s="99"/>
      <c r="U366" s="100"/>
      <c r="V366" s="283">
        <f t="shared" si="70"/>
        <v>9.5023721105491155E-4</v>
      </c>
      <c r="W366" s="284">
        <f t="shared" si="82"/>
        <v>9.5023721105491155E-4</v>
      </c>
      <c r="X366" s="284">
        <f t="shared" si="79"/>
        <v>9.5047712203547832E-4</v>
      </c>
      <c r="Y366" s="284">
        <f t="shared" si="83"/>
        <v>9.5047712203547832E-4</v>
      </c>
      <c r="Z366" s="99"/>
      <c r="AA366" s="100"/>
      <c r="AB366" s="221">
        <v>67.5</v>
      </c>
      <c r="AC366" s="6"/>
      <c r="AD366" s="438">
        <f t="shared" si="75"/>
        <v>8.6407011094134401E-2</v>
      </c>
      <c r="AE366" s="438">
        <f t="shared" si="76"/>
        <v>1.1876768941720792E-3</v>
      </c>
      <c r="AF366" s="225">
        <f t="shared" si="71"/>
        <v>8.3702993013297587E-13</v>
      </c>
      <c r="AG366" s="438">
        <f t="shared" si="77"/>
        <v>9.9999999655969618E-2</v>
      </c>
      <c r="AH366" s="438">
        <f t="shared" si="72"/>
        <v>0.70025745014412544</v>
      </c>
      <c r="AI366" s="438">
        <f t="shared" si="73"/>
        <v>8.5851654415654996E-2</v>
      </c>
      <c r="AJ366" s="437">
        <f t="shared" si="74"/>
        <v>9.2507538338690414E-88</v>
      </c>
    </row>
    <row r="367" spans="2:36" ht="12" customHeight="1" x14ac:dyDescent="0.2">
      <c r="B367" s="332">
        <v>33877</v>
      </c>
      <c r="C367" s="333">
        <v>33876</v>
      </c>
      <c r="D367" s="93">
        <v>2.8539999999999996</v>
      </c>
      <c r="E367" s="94">
        <v>3.78</v>
      </c>
      <c r="F367" s="94">
        <v>3.13</v>
      </c>
      <c r="G367" s="94">
        <v>2.7</v>
      </c>
      <c r="H367" s="94">
        <v>1.77</v>
      </c>
      <c r="I367" s="211">
        <v>1.84</v>
      </c>
      <c r="J367" s="362">
        <f t="shared" si="84"/>
        <v>1.6500000000000001E-2</v>
      </c>
      <c r="K367" s="361">
        <f>ND代替値</f>
        <v>1.6500000000000001E-2</v>
      </c>
      <c r="L367" s="355">
        <v>0.25</v>
      </c>
      <c r="M367" s="355">
        <v>0.27</v>
      </c>
      <c r="N367" s="355">
        <v>0.25</v>
      </c>
      <c r="O367" s="356">
        <v>0.27</v>
      </c>
      <c r="P367" s="305">
        <f t="shared" si="69"/>
        <v>1.2661969078000559E-4</v>
      </c>
      <c r="Q367" s="306">
        <f t="shared" si="81"/>
        <v>1.2661969078000559E-4</v>
      </c>
      <c r="R367" s="306">
        <f t="shared" si="78"/>
        <v>1.2673627752114998E-4</v>
      </c>
      <c r="S367" s="306">
        <f t="shared" si="64"/>
        <v>1.2673627752114998E-4</v>
      </c>
      <c r="T367" s="306">
        <f>ND代替値*2.71828^(-(0.69315/2.062)*(C367-事故日Cb)/365.25)</f>
        <v>1.2673627752114998E-4</v>
      </c>
      <c r="U367" s="307">
        <f>ND代替値*2.71828^(-(0.69315/2.062)*(C367-事故日Cb)/365.25)</f>
        <v>1.2673627752114998E-4</v>
      </c>
      <c r="V367" s="283">
        <f t="shared" si="70"/>
        <v>9.484398078741399E-4</v>
      </c>
      <c r="W367" s="284">
        <f t="shared" si="82"/>
        <v>9.484398078741399E-4</v>
      </c>
      <c r="X367" s="284">
        <f t="shared" si="79"/>
        <v>9.4849966650251399E-4</v>
      </c>
      <c r="Y367" s="284">
        <f t="shared" si="83"/>
        <v>9.4849966650251399E-4</v>
      </c>
      <c r="Z367" s="284">
        <f>ND代替値*2.71828^(-(0.69315/30.07)*(C367-事故日Cb)/365.25)</f>
        <v>9.4849966650251399E-4</v>
      </c>
      <c r="AA367" s="296">
        <f>ND代替値*2.71828^(-(0.69315/30.07)*(C367-事故日Cb)/365.25)</f>
        <v>9.4849966650251399E-4</v>
      </c>
      <c r="AB367" s="221">
        <v>76.8</v>
      </c>
      <c r="AC367" s="6"/>
      <c r="AD367" s="438">
        <f t="shared" si="75"/>
        <v>8.6227242409319449E-2</v>
      </c>
      <c r="AE367" s="438">
        <f t="shared" si="76"/>
        <v>1.1521479774649998E-3</v>
      </c>
      <c r="AF367" s="225">
        <f t="shared" si="71"/>
        <v>5.4491215589889968E-13</v>
      </c>
      <c r="AG367" s="438">
        <f t="shared" si="77"/>
        <v>9.9999999651065499E-2</v>
      </c>
      <c r="AH367" s="438">
        <f t="shared" si="72"/>
        <v>0.69670978301230868</v>
      </c>
      <c r="AI367" s="438">
        <f t="shared" si="73"/>
        <v>8.5665166886244426E-2</v>
      </c>
      <c r="AJ367" s="437">
        <f t="shared" si="74"/>
        <v>5.4925884264546721E-89</v>
      </c>
    </row>
    <row r="368" spans="2:36" ht="12" customHeight="1" x14ac:dyDescent="0.2">
      <c r="B368" s="332">
        <v>33906</v>
      </c>
      <c r="C368" s="333">
        <v>33907</v>
      </c>
      <c r="D368" s="93">
        <v>3.3390000000000004</v>
      </c>
      <c r="E368" s="94">
        <v>4.9000000000000004</v>
      </c>
      <c r="F368" s="94">
        <v>4.46</v>
      </c>
      <c r="G368" s="94">
        <v>3.64</v>
      </c>
      <c r="H368" s="94"/>
      <c r="I368" s="211"/>
      <c r="J368" s="362">
        <f t="shared" si="84"/>
        <v>1.6500000000000001E-2</v>
      </c>
      <c r="K368" s="361">
        <f>ND代替値</f>
        <v>1.6500000000000001E-2</v>
      </c>
      <c r="L368" s="355">
        <v>0.28000000000000003</v>
      </c>
      <c r="M368" s="355">
        <v>0.22</v>
      </c>
      <c r="N368" s="355"/>
      <c r="O368" s="356"/>
      <c r="P368" s="305">
        <f t="shared" si="69"/>
        <v>1.2328493095690042E-4</v>
      </c>
      <c r="Q368" s="306">
        <f t="shared" si="81"/>
        <v>1.2328493095690042E-4</v>
      </c>
      <c r="R368" s="306">
        <f t="shared" si="78"/>
        <v>1.2317151916499985E-4</v>
      </c>
      <c r="S368" s="306">
        <f t="shared" si="64"/>
        <v>1.2317151916499985E-4</v>
      </c>
      <c r="T368" s="99"/>
      <c r="U368" s="100"/>
      <c r="V368" s="283">
        <f t="shared" si="70"/>
        <v>9.4670554994119788E-4</v>
      </c>
      <c r="W368" s="284">
        <f t="shared" si="82"/>
        <v>9.4670554994119788E-4</v>
      </c>
      <c r="X368" s="284">
        <f t="shared" si="79"/>
        <v>9.4664580453727727E-4</v>
      </c>
      <c r="Y368" s="284">
        <f t="shared" si="83"/>
        <v>9.4664580453727727E-4</v>
      </c>
      <c r="Z368" s="99"/>
      <c r="AA368" s="100"/>
      <c r="AB368" s="221">
        <v>119.7</v>
      </c>
      <c r="AC368" s="6"/>
      <c r="AD368" s="438">
        <f t="shared" si="75"/>
        <v>8.6058709503388842E-2</v>
      </c>
      <c r="AE368" s="438">
        <f t="shared" si="76"/>
        <v>1.1197410833181805E-3</v>
      </c>
      <c r="AF368" s="225">
        <f t="shared" si="71"/>
        <v>3.6409092386878648E-13</v>
      </c>
      <c r="AG368" s="438">
        <f t="shared" si="77"/>
        <v>9.9999999646458629E-2</v>
      </c>
      <c r="AH368" s="438">
        <f t="shared" si="72"/>
        <v>0.69339350006639133</v>
      </c>
      <c r="AI368" s="438">
        <f t="shared" si="73"/>
        <v>8.5490350654639405E-2</v>
      </c>
      <c r="AJ368" s="437">
        <f t="shared" si="74"/>
        <v>3.8699403173176306E-90</v>
      </c>
    </row>
    <row r="369" spans="2:36" ht="12" customHeight="1" x14ac:dyDescent="0.2">
      <c r="B369" s="332">
        <v>33938</v>
      </c>
      <c r="C369" s="333">
        <v>33938</v>
      </c>
      <c r="D369" s="93">
        <v>4.274</v>
      </c>
      <c r="E369" s="94">
        <v>6.1</v>
      </c>
      <c r="F369" s="94">
        <v>4.5</v>
      </c>
      <c r="G369" s="94">
        <v>4.67</v>
      </c>
      <c r="H369" s="94"/>
      <c r="I369" s="211"/>
      <c r="J369" s="362">
        <f t="shared" si="84"/>
        <v>1.6500000000000001E-2</v>
      </c>
      <c r="K369" s="355">
        <v>0.17</v>
      </c>
      <c r="L369" s="355">
        <v>0.14000000000000001</v>
      </c>
      <c r="M369" s="355">
        <v>0.21</v>
      </c>
      <c r="N369" s="355"/>
      <c r="O369" s="356"/>
      <c r="P369" s="305">
        <f t="shared" si="69"/>
        <v>1.1970702809132229E-4</v>
      </c>
      <c r="Q369" s="306">
        <f t="shared" si="81"/>
        <v>1.1970702809132229E-4</v>
      </c>
      <c r="R369" s="306">
        <f t="shared" si="78"/>
        <v>1.1970702809132229E-4</v>
      </c>
      <c r="S369" s="306">
        <f t="shared" si="64"/>
        <v>1.1970702809132229E-4</v>
      </c>
      <c r="T369" s="99"/>
      <c r="U369" s="100"/>
      <c r="V369" s="283">
        <f t="shared" si="70"/>
        <v>9.4479556598310501E-4</v>
      </c>
      <c r="W369" s="284">
        <f t="shared" si="82"/>
        <v>9.4479556598310501E-4</v>
      </c>
      <c r="X369" s="284">
        <f t="shared" si="79"/>
        <v>9.4479556598310501E-4</v>
      </c>
      <c r="Y369" s="284">
        <f t="shared" si="83"/>
        <v>9.4479556598310501E-4</v>
      </c>
      <c r="Z369" s="99"/>
      <c r="AA369" s="100"/>
      <c r="AB369" s="221">
        <v>92.4</v>
      </c>
      <c r="AC369" s="6"/>
      <c r="AD369" s="438">
        <f t="shared" si="75"/>
        <v>8.5890505998464095E-2</v>
      </c>
      <c r="AE369" s="438">
        <f t="shared" si="76"/>
        <v>1.0882457099211118E-3</v>
      </c>
      <c r="AF369" s="225">
        <f t="shared" si="71"/>
        <v>2.4327260716903949E-13</v>
      </c>
      <c r="AG369" s="438">
        <f t="shared" si="77"/>
        <v>9.9999999641851745E-2</v>
      </c>
      <c r="AH369" s="438">
        <f t="shared" si="72"/>
        <v>0.69009300236254378</v>
      </c>
      <c r="AI369" s="438">
        <f t="shared" si="73"/>
        <v>8.5315891169141844E-2</v>
      </c>
      <c r="AJ369" s="437">
        <f t="shared" si="74"/>
        <v>2.7266630770052797E-91</v>
      </c>
    </row>
    <row r="370" spans="2:36" ht="12" customHeight="1" x14ac:dyDescent="0.2">
      <c r="B370" s="332">
        <v>33962</v>
      </c>
      <c r="C370" s="333">
        <v>33962</v>
      </c>
      <c r="D370" s="93">
        <v>2.6459999999999999</v>
      </c>
      <c r="E370" s="94">
        <v>4.5999999999999996</v>
      </c>
      <c r="F370" s="94">
        <v>3.43</v>
      </c>
      <c r="G370" s="94">
        <v>2.69</v>
      </c>
      <c r="H370" s="94">
        <v>2.74</v>
      </c>
      <c r="I370" s="211">
        <v>3</v>
      </c>
      <c r="J370" s="362">
        <f t="shared" si="84"/>
        <v>1.6500000000000001E-2</v>
      </c>
      <c r="K370" s="361">
        <f>ND代替値</f>
        <v>1.6500000000000001E-2</v>
      </c>
      <c r="L370" s="355">
        <v>0.18</v>
      </c>
      <c r="M370" s="355">
        <v>0.17</v>
      </c>
      <c r="N370" s="355">
        <v>0.22</v>
      </c>
      <c r="O370" s="356">
        <v>0.17</v>
      </c>
      <c r="P370" s="305">
        <f t="shared" si="69"/>
        <v>1.1709190949622658E-4</v>
      </c>
      <c r="Q370" s="306">
        <f t="shared" si="81"/>
        <v>1.1709190949622658E-4</v>
      </c>
      <c r="R370" s="306">
        <f t="shared" si="78"/>
        <v>1.1709190949622658E-4</v>
      </c>
      <c r="S370" s="306">
        <f t="shared" si="64"/>
        <v>1.1709190949622658E-4</v>
      </c>
      <c r="T370" s="306">
        <f>ND代替値*2.71828^(-(0.69315/2.062)*(C370-事故日Cb)/365.25)</f>
        <v>1.1709190949622658E-4</v>
      </c>
      <c r="U370" s="307">
        <f>ND代替値*2.71828^(-(0.69315/2.062)*(C370-事故日Cb)/365.25)</f>
        <v>1.1709190949622658E-4</v>
      </c>
      <c r="V370" s="283">
        <f t="shared" si="70"/>
        <v>9.4336560723617231E-4</v>
      </c>
      <c r="W370" s="284">
        <f t="shared" si="82"/>
        <v>9.4336560723617231E-4</v>
      </c>
      <c r="X370" s="284">
        <f t="shared" si="79"/>
        <v>9.4336560723617231E-4</v>
      </c>
      <c r="Y370" s="284">
        <f t="shared" si="83"/>
        <v>9.4336560723617231E-4</v>
      </c>
      <c r="Z370" s="284">
        <f>ND代替値*2.71828^(-(0.69315/30.07)*(C370-事故日Cb)/365.25)</f>
        <v>9.4336560723617231E-4</v>
      </c>
      <c r="AA370" s="296">
        <f>ND代替値*2.71828^(-(0.69315/30.07)*(C370-事故日Cb)/365.25)</f>
        <v>9.4336560723617231E-4</v>
      </c>
      <c r="AB370" s="221">
        <v>88.4</v>
      </c>
      <c r="AC370" s="6"/>
      <c r="AD370" s="438">
        <f t="shared" si="75"/>
        <v>8.5760509748742941E-2</v>
      </c>
      <c r="AE370" s="438">
        <f t="shared" si="76"/>
        <v>1.0644719045111507E-3</v>
      </c>
      <c r="AF370" s="225">
        <f t="shared" si="71"/>
        <v>1.7804059377957931E-13</v>
      </c>
      <c r="AG370" s="438">
        <f t="shared" si="77"/>
        <v>9.9999999638285125E-2</v>
      </c>
      <c r="AH370" s="438">
        <f t="shared" si="72"/>
        <v>0.68754857166355254</v>
      </c>
      <c r="AI370" s="438">
        <f t="shared" si="73"/>
        <v>8.5181070306341866E-2</v>
      </c>
      <c r="AJ370" s="437">
        <f t="shared" si="74"/>
        <v>3.4970686331194113E-92</v>
      </c>
    </row>
    <row r="371" spans="2:36" ht="12" customHeight="1" x14ac:dyDescent="0.2">
      <c r="B371" s="332">
        <v>33998</v>
      </c>
      <c r="C371" s="333">
        <v>33997</v>
      </c>
      <c r="D371" s="93">
        <v>3.14</v>
      </c>
      <c r="E371" s="94">
        <v>4.7</v>
      </c>
      <c r="F371" s="94">
        <v>3.27</v>
      </c>
      <c r="G371" s="94">
        <v>3.16</v>
      </c>
      <c r="H371" s="94"/>
      <c r="I371" s="211"/>
      <c r="J371" s="362">
        <f t="shared" si="84"/>
        <v>1.6500000000000001E-2</v>
      </c>
      <c r="K371" s="355">
        <v>0.15</v>
      </c>
      <c r="L371" s="355">
        <v>0.12</v>
      </c>
      <c r="M371" s="355">
        <v>0.16</v>
      </c>
      <c r="N371" s="355"/>
      <c r="O371" s="356"/>
      <c r="P371" s="305">
        <f t="shared" si="69"/>
        <v>1.132759589931154E-4</v>
      </c>
      <c r="Q371" s="306">
        <f t="shared" si="81"/>
        <v>1.132759589931154E-4</v>
      </c>
      <c r="R371" s="306">
        <f t="shared" si="78"/>
        <v>1.1338025931818856E-4</v>
      </c>
      <c r="S371" s="306">
        <f t="shared" si="64"/>
        <v>1.1338025931818856E-4</v>
      </c>
      <c r="T371" s="99"/>
      <c r="U371" s="100"/>
      <c r="V371" s="283">
        <f t="shared" si="70"/>
        <v>9.4122472607699697E-4</v>
      </c>
      <c r="W371" s="284">
        <f t="shared" si="82"/>
        <v>9.4122472607699697E-4</v>
      </c>
      <c r="X371" s="284">
        <f t="shared" si="79"/>
        <v>9.4128412934183989E-4</v>
      </c>
      <c r="Y371" s="284">
        <f t="shared" si="83"/>
        <v>9.4128412934183989E-4</v>
      </c>
      <c r="Z371" s="99"/>
      <c r="AA371" s="100"/>
      <c r="AB371" s="221">
        <v>53.3</v>
      </c>
      <c r="AC371" s="6"/>
      <c r="AD371" s="438">
        <f t="shared" si="75"/>
        <v>8.5571284485621804E-2</v>
      </c>
      <c r="AE371" s="438">
        <f t="shared" si="76"/>
        <v>1.0307296301653507E-3</v>
      </c>
      <c r="AF371" s="225">
        <f t="shared" si="71"/>
        <v>1.1292931523618034E-13</v>
      </c>
      <c r="AG371" s="438">
        <f t="shared" si="77"/>
        <v>9.99999996330838E-2</v>
      </c>
      <c r="AH371" s="438">
        <f t="shared" si="72"/>
        <v>0.68385475079984592</v>
      </c>
      <c r="AI371" s="438">
        <f t="shared" si="73"/>
        <v>8.4984838357797257E-2</v>
      </c>
      <c r="AJ371" s="437">
        <f t="shared" si="74"/>
        <v>1.7497532631909813E-93</v>
      </c>
    </row>
    <row r="372" spans="2:36" ht="12" customHeight="1" x14ac:dyDescent="0.2">
      <c r="B372" s="332">
        <v>34030</v>
      </c>
      <c r="C372" s="333">
        <v>34025</v>
      </c>
      <c r="D372" s="93">
        <v>3.7</v>
      </c>
      <c r="E372" s="94">
        <v>4.5999999999999996</v>
      </c>
      <c r="F372" s="94">
        <v>3.27</v>
      </c>
      <c r="G372" s="94">
        <v>3.12</v>
      </c>
      <c r="H372" s="94"/>
      <c r="I372" s="211"/>
      <c r="J372" s="362">
        <f t="shared" si="84"/>
        <v>1.6500000000000001E-2</v>
      </c>
      <c r="K372" s="361">
        <f>ND代替値</f>
        <v>1.6500000000000001E-2</v>
      </c>
      <c r="L372" s="355">
        <v>0.14000000000000001</v>
      </c>
      <c r="M372" s="355">
        <v>0.19</v>
      </c>
      <c r="N372" s="355"/>
      <c r="O372" s="356"/>
      <c r="P372" s="305">
        <f t="shared" si="69"/>
        <v>1.0998853063397347E-4</v>
      </c>
      <c r="Q372" s="306">
        <f t="shared" si="81"/>
        <v>1.0998853063397347E-4</v>
      </c>
      <c r="R372" s="306">
        <f t="shared" si="78"/>
        <v>1.1049583089237357E-4</v>
      </c>
      <c r="S372" s="306">
        <f t="shared" si="64"/>
        <v>1.1049583089237357E-4</v>
      </c>
      <c r="T372" s="99"/>
      <c r="U372" s="100"/>
      <c r="V372" s="283">
        <f t="shared" si="70"/>
        <v>9.3932579971295577E-4</v>
      </c>
      <c r="W372" s="284">
        <f t="shared" si="82"/>
        <v>9.3932579971295577E-4</v>
      </c>
      <c r="X372" s="284">
        <f t="shared" si="79"/>
        <v>9.3962225422275481E-4</v>
      </c>
      <c r="Y372" s="284">
        <f t="shared" si="83"/>
        <v>9.3962225422275481E-4</v>
      </c>
      <c r="Z372" s="99"/>
      <c r="AA372" s="100"/>
      <c r="AB372" s="221">
        <v>84.3</v>
      </c>
      <c r="AC372" s="6"/>
      <c r="AD372" s="438">
        <f t="shared" si="75"/>
        <v>8.542020492934134E-2</v>
      </c>
      <c r="AE372" s="438">
        <f t="shared" si="76"/>
        <v>1.0045075535670325E-3</v>
      </c>
      <c r="AF372" s="225">
        <f t="shared" si="71"/>
        <v>7.8457925954552507E-14</v>
      </c>
      <c r="AG372" s="438">
        <f t="shared" si="77"/>
        <v>9.9999999628922726E-2</v>
      </c>
      <c r="AH372" s="438">
        <f t="shared" si="72"/>
        <v>0.68091398754167254</v>
      </c>
      <c r="AI372" s="438">
        <f t="shared" si="73"/>
        <v>8.4828178332378282E-2</v>
      </c>
      <c r="AJ372" s="437">
        <f t="shared" si="74"/>
        <v>1.5936573026958433E-94</v>
      </c>
    </row>
    <row r="373" spans="2:36" ht="12" customHeight="1" x14ac:dyDescent="0.2">
      <c r="B373" s="334">
        <v>34059</v>
      </c>
      <c r="C373" s="335">
        <v>34057</v>
      </c>
      <c r="D373" s="97">
        <v>5</v>
      </c>
      <c r="E373" s="98">
        <v>6.4</v>
      </c>
      <c r="F373" s="98">
        <v>4.7</v>
      </c>
      <c r="G373" s="98">
        <v>2.37</v>
      </c>
      <c r="H373" s="98">
        <v>2.59</v>
      </c>
      <c r="I373" s="212">
        <v>2.71</v>
      </c>
      <c r="J373" s="370">
        <f t="shared" si="84"/>
        <v>1.6500000000000001E-2</v>
      </c>
      <c r="K373" s="363">
        <f>ND代替値</f>
        <v>1.6500000000000001E-2</v>
      </c>
      <c r="L373" s="358">
        <v>0.16</v>
      </c>
      <c r="M373" s="358">
        <v>8.7999999999999995E-2</v>
      </c>
      <c r="N373" s="358">
        <v>0.23</v>
      </c>
      <c r="O373" s="359">
        <v>0.17</v>
      </c>
      <c r="P373" s="310">
        <f t="shared" si="69"/>
        <v>1.0709178265819599E-4</v>
      </c>
      <c r="Q373" s="311">
        <f t="shared" si="81"/>
        <v>1.0709178265819599E-4</v>
      </c>
      <c r="R373" s="311">
        <f t="shared" si="78"/>
        <v>1.0728908577830553E-4</v>
      </c>
      <c r="S373" s="311">
        <f t="shared" si="64"/>
        <v>1.0728908577830553E-4</v>
      </c>
      <c r="T373" s="311">
        <f>ND代替値*2.71828^(-(0.69315/2.062)*(C373-事故日Cb)/365.25)</f>
        <v>1.0728908577830553E-4</v>
      </c>
      <c r="U373" s="312">
        <f>ND代替値*2.71828^(-(0.69315/2.062)*(C373-事故日Cb)/365.25)</f>
        <v>1.0728908577830553E-4</v>
      </c>
      <c r="V373" s="297">
        <f t="shared" si="70"/>
        <v>9.3760820708741973E-4</v>
      </c>
      <c r="W373" s="293">
        <f t="shared" si="82"/>
        <v>9.3760820708741973E-4</v>
      </c>
      <c r="X373" s="293">
        <f t="shared" si="79"/>
        <v>9.3772656085500811E-4</v>
      </c>
      <c r="Y373" s="293">
        <f t="shared" si="83"/>
        <v>9.3772656085500811E-4</v>
      </c>
      <c r="Z373" s="293">
        <f>ND代替値*2.71828^(-(0.69315/30.07)*(C373-事故日Cb)/365.25)</f>
        <v>9.3772656085500811E-4</v>
      </c>
      <c r="AA373" s="298">
        <f>ND代替値*2.71828^(-(0.69315/30.07)*(C373-事故日Cb)/365.25)</f>
        <v>9.3772656085500811E-4</v>
      </c>
      <c r="AB373" s="222">
        <v>77.3</v>
      </c>
      <c r="AC373" s="6"/>
      <c r="AD373" s="438">
        <f t="shared" si="75"/>
        <v>8.5247869168637094E-2</v>
      </c>
      <c r="AE373" s="438">
        <f t="shared" si="76"/>
        <v>9.7535532525732304E-4</v>
      </c>
      <c r="AF373" s="225">
        <f t="shared" si="71"/>
        <v>5.1745341321069891E-14</v>
      </c>
      <c r="AG373" s="438">
        <f t="shared" si="77"/>
        <v>9.9999999624167238E-2</v>
      </c>
      <c r="AH373" s="438">
        <f t="shared" si="72"/>
        <v>0.67756859708058026</v>
      </c>
      <c r="AI373" s="438">
        <f t="shared" si="73"/>
        <v>8.4649491886806261E-2</v>
      </c>
      <c r="AJ373" s="437">
        <f t="shared" si="74"/>
        <v>1.0307622590462652E-95</v>
      </c>
    </row>
    <row r="374" spans="2:36" ht="12" customHeight="1" x14ac:dyDescent="0.2">
      <c r="B374" s="330">
        <v>34089</v>
      </c>
      <c r="C374" s="331">
        <v>34085</v>
      </c>
      <c r="D374" s="89">
        <v>4.2</v>
      </c>
      <c r="E374" s="90">
        <v>5.5</v>
      </c>
      <c r="F374" s="90">
        <v>4.97</v>
      </c>
      <c r="G374" s="90">
        <v>4.3099999999999996</v>
      </c>
      <c r="H374" s="90"/>
      <c r="I374" s="210"/>
      <c r="J374" s="360">
        <f t="shared" si="84"/>
        <v>1.6500000000000001E-2</v>
      </c>
      <c r="K374" s="352">
        <v>0.2</v>
      </c>
      <c r="L374" s="352">
        <v>0.14000000000000001</v>
      </c>
      <c r="M374" s="352">
        <v>0.16</v>
      </c>
      <c r="N374" s="352"/>
      <c r="O374" s="353"/>
      <c r="P374" s="303">
        <f t="shared" si="69"/>
        <v>1.0417540493773596E-4</v>
      </c>
      <c r="Q374" s="304">
        <f t="shared" si="81"/>
        <v>1.0417540493773596E-4</v>
      </c>
      <c r="R374" s="304">
        <f t="shared" si="78"/>
        <v>1.0455961866772011E-4</v>
      </c>
      <c r="S374" s="304">
        <f t="shared" si="64"/>
        <v>1.0455961866772011E-4</v>
      </c>
      <c r="T374" s="127"/>
      <c r="U374" s="281"/>
      <c r="V374" s="287">
        <f t="shared" si="70"/>
        <v>9.3583469205966616E-4</v>
      </c>
      <c r="W374" s="288">
        <f t="shared" si="82"/>
        <v>9.3583469205966616E-4</v>
      </c>
      <c r="X374" s="288">
        <f t="shared" si="79"/>
        <v>9.3607096676666412E-4</v>
      </c>
      <c r="Y374" s="288">
        <f t="shared" si="83"/>
        <v>9.3607096676666412E-4</v>
      </c>
      <c r="Z374" s="127"/>
      <c r="AA374" s="281"/>
      <c r="AB374" s="223">
        <v>61.8</v>
      </c>
      <c r="AC374" s="6"/>
      <c r="AD374" s="438">
        <f t="shared" si="75"/>
        <v>8.5097360615151274E-2</v>
      </c>
      <c r="AE374" s="438">
        <f t="shared" si="76"/>
        <v>9.505419878883646E-4</v>
      </c>
      <c r="AF374" s="225">
        <f t="shared" si="71"/>
        <v>3.5950206103444323E-14</v>
      </c>
      <c r="AG374" s="438">
        <f t="shared" si="77"/>
        <v>9.9999999620006164E-2</v>
      </c>
      <c r="AH374" s="438">
        <f t="shared" si="72"/>
        <v>0.67465486600997493</v>
      </c>
      <c r="AI374" s="438">
        <f t="shared" si="73"/>
        <v>8.4493450035024897E-2</v>
      </c>
      <c r="AJ374" s="437">
        <f t="shared" si="74"/>
        <v>9.3880767993344423E-97</v>
      </c>
    </row>
    <row r="375" spans="2:36" ht="12" customHeight="1" x14ac:dyDescent="0.2">
      <c r="B375" s="332">
        <v>34120</v>
      </c>
      <c r="C375" s="333">
        <v>34120</v>
      </c>
      <c r="D375" s="93">
        <v>2.9</v>
      </c>
      <c r="E375" s="94">
        <v>4.3</v>
      </c>
      <c r="F375" s="94">
        <v>4.9000000000000004</v>
      </c>
      <c r="G375" s="94">
        <v>4.3099999999999996</v>
      </c>
      <c r="H375" s="94"/>
      <c r="I375" s="211"/>
      <c r="J375" s="362">
        <f t="shared" si="84"/>
        <v>1.6500000000000001E-2</v>
      </c>
      <c r="K375" s="361">
        <f>ND代替値</f>
        <v>1.6500000000000001E-2</v>
      </c>
      <c r="L375" s="355">
        <v>0.16</v>
      </c>
      <c r="M375" s="355">
        <v>0.18</v>
      </c>
      <c r="N375" s="355"/>
      <c r="O375" s="356"/>
      <c r="P375" s="305">
        <f t="shared" si="69"/>
        <v>1.0124522462535344E-4</v>
      </c>
      <c r="Q375" s="306">
        <f t="shared" si="81"/>
        <v>1.0124522462535344E-4</v>
      </c>
      <c r="R375" s="306">
        <f t="shared" si="78"/>
        <v>1.0124522462535344E-4</v>
      </c>
      <c r="S375" s="306">
        <f t="shared" si="64"/>
        <v>1.0124522462535344E-4</v>
      </c>
      <c r="T375" s="99"/>
      <c r="U375" s="100"/>
      <c r="V375" s="283">
        <f t="shared" si="70"/>
        <v>9.3400558404557938E-4</v>
      </c>
      <c r="W375" s="284">
        <f t="shared" si="82"/>
        <v>9.3400558404557938E-4</v>
      </c>
      <c r="X375" s="284">
        <f t="shared" si="79"/>
        <v>9.3400558404557938E-4</v>
      </c>
      <c r="Y375" s="284">
        <f t="shared" si="83"/>
        <v>9.3400558404557938E-4</v>
      </c>
      <c r="Z375" s="99"/>
      <c r="AA375" s="100"/>
      <c r="AB375" s="221">
        <v>58.2</v>
      </c>
      <c r="AC375" s="6"/>
      <c r="AD375" s="438">
        <f t="shared" si="75"/>
        <v>8.490959854959812E-2</v>
      </c>
      <c r="AE375" s="438">
        <f t="shared" si="76"/>
        <v>9.2041113295775862E-4</v>
      </c>
      <c r="AF375" s="225">
        <f t="shared" si="71"/>
        <v>2.2802845529080509E-14</v>
      </c>
      <c r="AG375" s="438">
        <f t="shared" si="77"/>
        <v>9.9999999614804866E-2</v>
      </c>
      <c r="AH375" s="438">
        <f t="shared" si="72"/>
        <v>0.67103031594533102</v>
      </c>
      <c r="AI375" s="438">
        <f t="shared" si="73"/>
        <v>8.4298802159857314E-2</v>
      </c>
      <c r="AJ375" s="437">
        <f t="shared" si="74"/>
        <v>4.6973107302359704E-98</v>
      </c>
    </row>
    <row r="376" spans="2:36" ht="12" customHeight="1" x14ac:dyDescent="0.2">
      <c r="B376" s="332">
        <v>34150</v>
      </c>
      <c r="C376" s="333">
        <v>34149</v>
      </c>
      <c r="D376" s="93">
        <v>1.9</v>
      </c>
      <c r="E376" s="94">
        <v>2.23</v>
      </c>
      <c r="F376" s="94">
        <v>2.0499999999999998</v>
      </c>
      <c r="G376" s="94">
        <v>2.0299999999999998</v>
      </c>
      <c r="H376" s="94">
        <v>5.24</v>
      </c>
      <c r="I376" s="211">
        <v>4.84</v>
      </c>
      <c r="J376" s="362">
        <f t="shared" si="84"/>
        <v>1.6500000000000001E-2</v>
      </c>
      <c r="K376" s="361">
        <f>ND代替値</f>
        <v>1.6500000000000001E-2</v>
      </c>
      <c r="L376" s="355">
        <v>0.18</v>
      </c>
      <c r="M376" s="355">
        <v>0.28000000000000003</v>
      </c>
      <c r="N376" s="355">
        <v>0.2</v>
      </c>
      <c r="O376" s="356">
        <v>0.15</v>
      </c>
      <c r="P376" s="305">
        <f t="shared" si="69"/>
        <v>9.8488063337425592E-5</v>
      </c>
      <c r="Q376" s="306">
        <f t="shared" si="81"/>
        <v>9.8488063337425592E-5</v>
      </c>
      <c r="R376" s="306">
        <f t="shared" si="78"/>
        <v>9.8578747513602304E-5</v>
      </c>
      <c r="S376" s="306">
        <f t="shared" si="64"/>
        <v>9.8578747513602304E-5</v>
      </c>
      <c r="T376" s="306">
        <f>ND代替値*2.71828^(-(0.69315/2.062)*(C376-事故日Cb)/365.25)</f>
        <v>9.8578747513602304E-5</v>
      </c>
      <c r="U376" s="307">
        <f>ND代替値*2.71828^(-(0.69315/2.062)*(C376-事故日Cb)/365.25)</f>
        <v>9.8578747513602304E-5</v>
      </c>
      <c r="V376" s="283">
        <f t="shared" si="70"/>
        <v>9.322388834911374E-4</v>
      </c>
      <c r="W376" s="284">
        <f t="shared" si="82"/>
        <v>9.322388834911374E-4</v>
      </c>
      <c r="X376" s="284">
        <f t="shared" si="79"/>
        <v>9.322977196348965E-4</v>
      </c>
      <c r="Y376" s="284">
        <f t="shared" si="83"/>
        <v>9.322977196348965E-4</v>
      </c>
      <c r="Z376" s="284">
        <f>ND代替値*2.71828^(-(0.69315/30.07)*(C376-事故日Cb)/365.25)</f>
        <v>9.322977196348965E-4</v>
      </c>
      <c r="AA376" s="296">
        <f>ND代替値*2.71828^(-(0.69315/30.07)*(C376-事故日Cb)/365.25)</f>
        <v>9.322977196348965E-4</v>
      </c>
      <c r="AB376" s="221">
        <v>44.4</v>
      </c>
      <c r="AC376" s="6"/>
      <c r="AD376" s="438">
        <f t="shared" si="75"/>
        <v>8.4754338148626956E-2</v>
      </c>
      <c r="AE376" s="438">
        <f t="shared" si="76"/>
        <v>8.9617043194183913E-4</v>
      </c>
      <c r="AF376" s="225">
        <f t="shared" si="71"/>
        <v>1.5637605397691038E-14</v>
      </c>
      <c r="AG376" s="438">
        <f t="shared" si="77"/>
        <v>9.9999999610495174E-2</v>
      </c>
      <c r="AH376" s="438">
        <f t="shared" si="72"/>
        <v>0.66804187343268784</v>
      </c>
      <c r="AI376" s="438">
        <f t="shared" si="73"/>
        <v>8.4137862230845406E-2</v>
      </c>
      <c r="AJ376" s="437">
        <f t="shared" si="74"/>
        <v>3.9273877091831911E-99</v>
      </c>
    </row>
    <row r="377" spans="2:36" ht="12" customHeight="1" x14ac:dyDescent="0.2">
      <c r="B377" s="332">
        <v>34178</v>
      </c>
      <c r="C377" s="333">
        <v>34178</v>
      </c>
      <c r="D377" s="93">
        <v>2.2000000000000002</v>
      </c>
      <c r="E377" s="94">
        <v>1.9</v>
      </c>
      <c r="F377" s="94">
        <v>2.08</v>
      </c>
      <c r="G377" s="94">
        <v>1.89</v>
      </c>
      <c r="H377" s="94"/>
      <c r="I377" s="211"/>
      <c r="J377" s="377">
        <v>0.14000000000000001</v>
      </c>
      <c r="K377" s="361">
        <f>ND代替値</f>
        <v>1.6500000000000001E-2</v>
      </c>
      <c r="L377" s="355">
        <v>0.16</v>
      </c>
      <c r="M377" s="355">
        <v>0.16</v>
      </c>
      <c r="N377" s="355"/>
      <c r="O377" s="356"/>
      <c r="P377" s="305">
        <f t="shared" si="69"/>
        <v>9.5982496925756949E-5</v>
      </c>
      <c r="Q377" s="306">
        <f t="shared" si="81"/>
        <v>9.5982496925756949E-5</v>
      </c>
      <c r="R377" s="306">
        <f t="shared" si="78"/>
        <v>9.5982496925756949E-5</v>
      </c>
      <c r="S377" s="306">
        <f t="shared" si="64"/>
        <v>9.5982496925756949E-5</v>
      </c>
      <c r="T377" s="99"/>
      <c r="U377" s="100"/>
      <c r="V377" s="283">
        <f t="shared" si="70"/>
        <v>9.305929781186534E-4</v>
      </c>
      <c r="W377" s="284">
        <f t="shared" si="82"/>
        <v>9.305929781186534E-4</v>
      </c>
      <c r="X377" s="284">
        <f t="shared" si="79"/>
        <v>9.305929781186534E-4</v>
      </c>
      <c r="Y377" s="284">
        <f t="shared" si="83"/>
        <v>9.305929781186534E-4</v>
      </c>
      <c r="Z377" s="99"/>
      <c r="AA377" s="100"/>
      <c r="AB377" s="221">
        <v>63.7</v>
      </c>
      <c r="AC377" s="6"/>
      <c r="AD377" s="438">
        <f t="shared" si="75"/>
        <v>8.4599361647150317E-2</v>
      </c>
      <c r="AE377" s="438">
        <f t="shared" si="76"/>
        <v>8.7256815387051767E-4</v>
      </c>
      <c r="AF377" s="225">
        <f t="shared" si="71"/>
        <v>1.0723867872632039E-14</v>
      </c>
      <c r="AG377" s="438">
        <f t="shared" si="77"/>
        <v>9.9999999606185511E-2</v>
      </c>
      <c r="AH377" s="438">
        <f t="shared" si="72"/>
        <v>0.66506673998885901</v>
      </c>
      <c r="AI377" s="438">
        <f t="shared" si="73"/>
        <v>8.397722956196163E-2</v>
      </c>
      <c r="AJ377" s="437">
        <f t="shared" si="74"/>
        <v>3.2836606100931258E-100</v>
      </c>
    </row>
    <row r="378" spans="2:36" ht="12" customHeight="1" x14ac:dyDescent="0.2">
      <c r="B378" s="332">
        <v>34212</v>
      </c>
      <c r="C378" s="333">
        <v>34211</v>
      </c>
      <c r="D378" s="93">
        <v>1.77</v>
      </c>
      <c r="E378" s="94">
        <v>2.1</v>
      </c>
      <c r="F378" s="94">
        <v>2.34</v>
      </c>
      <c r="G378" s="94">
        <v>2.17</v>
      </c>
      <c r="H378" s="94"/>
      <c r="I378" s="211"/>
      <c r="J378" s="377">
        <v>8.2000000000000003E-2</v>
      </c>
      <c r="K378" s="361">
        <f>ND代替値</f>
        <v>1.6500000000000001E-2</v>
      </c>
      <c r="L378" s="355">
        <v>0.17</v>
      </c>
      <c r="M378" s="355">
        <v>0.21</v>
      </c>
      <c r="N378" s="355"/>
      <c r="O378" s="356"/>
      <c r="P378" s="305">
        <f t="shared" si="69"/>
        <v>9.3025561387706488E-5</v>
      </c>
      <c r="Q378" s="306">
        <f t="shared" si="81"/>
        <v>9.3025561387706488E-5</v>
      </c>
      <c r="R378" s="306">
        <f t="shared" si="78"/>
        <v>9.3111215893561881E-5</v>
      </c>
      <c r="S378" s="306">
        <f t="shared" ref="S378:S441" si="85">ND代替値*2.71828^(-(0.69315/2.062)*(C378-事故日Cb)/365.25)</f>
        <v>9.3111215893561881E-5</v>
      </c>
      <c r="T378" s="99"/>
      <c r="U378" s="100"/>
      <c r="V378" s="283">
        <f t="shared" si="70"/>
        <v>9.2859828491793418E-4</v>
      </c>
      <c r="W378" s="284">
        <f t="shared" si="82"/>
        <v>9.2859828491793418E-4</v>
      </c>
      <c r="X378" s="284">
        <f t="shared" si="79"/>
        <v>9.2865689129356731E-4</v>
      </c>
      <c r="Y378" s="284">
        <f t="shared" si="83"/>
        <v>9.2865689129356731E-4</v>
      </c>
      <c r="Z378" s="99"/>
      <c r="AA378" s="100"/>
      <c r="AB378" s="221">
        <v>48.5</v>
      </c>
      <c r="AC378" s="6"/>
      <c r="AD378" s="438">
        <f t="shared" si="75"/>
        <v>8.4423353753960664E-2</v>
      </c>
      <c r="AE378" s="438">
        <f t="shared" si="76"/>
        <v>8.4646559903238069E-4</v>
      </c>
      <c r="AF378" s="225">
        <f t="shared" si="71"/>
        <v>6.9813106457524657E-15</v>
      </c>
      <c r="AG378" s="438">
        <f t="shared" si="77"/>
        <v>9.999999960128142E-2</v>
      </c>
      <c r="AH378" s="438">
        <f t="shared" si="72"/>
        <v>0.66169735718052569</v>
      </c>
      <c r="AI378" s="438">
        <f t="shared" si="73"/>
        <v>8.3794813670569096E-2</v>
      </c>
      <c r="AJ378" s="437">
        <f t="shared" si="74"/>
        <v>1.9496569238897677E-101</v>
      </c>
    </row>
    <row r="379" spans="2:36" ht="12" customHeight="1" x14ac:dyDescent="0.2">
      <c r="B379" s="332">
        <v>34242</v>
      </c>
      <c r="C379" s="333">
        <v>34239</v>
      </c>
      <c r="D379" s="93">
        <v>3.9</v>
      </c>
      <c r="E379" s="94">
        <v>3.9</v>
      </c>
      <c r="F379" s="94">
        <v>4.37</v>
      </c>
      <c r="G379" s="94">
        <v>3.71</v>
      </c>
      <c r="H379" s="94">
        <v>4.5599999999999996</v>
      </c>
      <c r="I379" s="211">
        <v>4.42</v>
      </c>
      <c r="J379" s="362">
        <f t="shared" ref="J379:J384" si="86">ND代替値</f>
        <v>1.6500000000000001E-2</v>
      </c>
      <c r="K379" s="378">
        <v>0.14000000000000001</v>
      </c>
      <c r="L379" s="355">
        <v>0.31</v>
      </c>
      <c r="M379" s="355">
        <v>0.18</v>
      </c>
      <c r="N379" s="355">
        <v>0.27</v>
      </c>
      <c r="O379" s="356">
        <v>0.15</v>
      </c>
      <c r="P379" s="305">
        <f t="shared" si="69"/>
        <v>9.0492242136403159E-5</v>
      </c>
      <c r="Q379" s="306">
        <f t="shared" si="81"/>
        <v>9.0492242136403159E-5</v>
      </c>
      <c r="R379" s="306">
        <f t="shared" si="78"/>
        <v>9.0742438123069501E-5</v>
      </c>
      <c r="S379" s="306">
        <f t="shared" si="85"/>
        <v>9.0742438123069501E-5</v>
      </c>
      <c r="T379" s="306">
        <f>ND代替値*2.71828^(-(0.69315/2.062)*(C379-事故日Cb)/365.25)</f>
        <v>9.0742438123069501E-5</v>
      </c>
      <c r="U379" s="307">
        <f>ND代替値*2.71828^(-(0.69315/2.062)*(C379-事故日Cb)/365.25)</f>
        <v>9.0742438123069501E-5</v>
      </c>
      <c r="V379" s="283">
        <f t="shared" si="70"/>
        <v>9.2684181243763884E-4</v>
      </c>
      <c r="W379" s="284">
        <f t="shared" si="82"/>
        <v>9.2684181243763884E-4</v>
      </c>
      <c r="X379" s="284">
        <f t="shared" si="79"/>
        <v>9.2701731007287171E-4</v>
      </c>
      <c r="Y379" s="284">
        <f t="shared" si="83"/>
        <v>9.2701731007287171E-4</v>
      </c>
      <c r="Z379" s="284">
        <f>ND代替値*2.71828^(-(0.69315/30.07)*(C379-事故日Cb)/365.25)</f>
        <v>9.2701731007287171E-4</v>
      </c>
      <c r="AA379" s="296">
        <f>ND代替値*2.71828^(-(0.69315/30.07)*(C379-事故日Cb)/365.25)</f>
        <v>9.2701731007287171E-4</v>
      </c>
      <c r="AB379" s="221">
        <v>25.4</v>
      </c>
      <c r="AC379" s="6"/>
      <c r="AD379" s="438">
        <f t="shared" si="75"/>
        <v>8.4274300915715611E-2</v>
      </c>
      <c r="AE379" s="438">
        <f t="shared" si="76"/>
        <v>8.2493125566426807E-4</v>
      </c>
      <c r="AF379" s="225">
        <f t="shared" si="71"/>
        <v>4.8502831400742537E-15</v>
      </c>
      <c r="AG379" s="438">
        <f t="shared" si="77"/>
        <v>9.9999999597120359E-2</v>
      </c>
      <c r="AH379" s="438">
        <f t="shared" si="72"/>
        <v>0.65885187680073587</v>
      </c>
      <c r="AI379" s="438">
        <f t="shared" si="73"/>
        <v>8.3640347322297151E-2</v>
      </c>
      <c r="AJ379" s="437">
        <f t="shared" si="74"/>
        <v>1.7757275039122035E-102</v>
      </c>
    </row>
    <row r="380" spans="2:36" ht="12" customHeight="1" x14ac:dyDescent="0.2">
      <c r="B380" s="332">
        <v>34270</v>
      </c>
      <c r="C380" s="333">
        <v>34270</v>
      </c>
      <c r="D380" s="93">
        <v>6.5</v>
      </c>
      <c r="E380" s="94">
        <v>6</v>
      </c>
      <c r="F380" s="94">
        <v>5.28</v>
      </c>
      <c r="G380" s="94">
        <v>4.6900000000000004</v>
      </c>
      <c r="H380" s="94"/>
      <c r="I380" s="211"/>
      <c r="J380" s="362">
        <f t="shared" si="86"/>
        <v>1.6500000000000001E-2</v>
      </c>
      <c r="K380" s="361">
        <f t="shared" ref="K380:K389" si="87">ND代替値</f>
        <v>1.6500000000000001E-2</v>
      </c>
      <c r="L380" s="355">
        <v>0.27</v>
      </c>
      <c r="M380" s="355">
        <v>0.39</v>
      </c>
      <c r="N380" s="355"/>
      <c r="O380" s="356"/>
      <c r="P380" s="305">
        <f t="shared" si="69"/>
        <v>8.8190091858183584E-5</v>
      </c>
      <c r="Q380" s="306">
        <f t="shared" si="81"/>
        <v>8.8190091858183584E-5</v>
      </c>
      <c r="R380" s="306">
        <f t="shared" si="78"/>
        <v>8.8190091858183584E-5</v>
      </c>
      <c r="S380" s="306">
        <f t="shared" si="85"/>
        <v>8.8190091858183584E-5</v>
      </c>
      <c r="T380" s="99"/>
      <c r="U380" s="100"/>
      <c r="V380" s="283">
        <f t="shared" si="70"/>
        <v>9.2520543581191674E-4</v>
      </c>
      <c r="W380" s="284">
        <f t="shared" si="82"/>
        <v>9.2520543581191674E-4</v>
      </c>
      <c r="X380" s="284">
        <f t="shared" si="79"/>
        <v>9.2520543581191674E-4</v>
      </c>
      <c r="Y380" s="284">
        <f t="shared" si="83"/>
        <v>9.2520543581191674E-4</v>
      </c>
      <c r="Z380" s="99"/>
      <c r="AA380" s="100"/>
      <c r="AB380" s="221">
        <v>48.6</v>
      </c>
      <c r="AC380" s="6"/>
      <c r="AD380" s="438">
        <f t="shared" si="75"/>
        <v>8.4109585073810611E-2</v>
      </c>
      <c r="AE380" s="438">
        <f t="shared" si="76"/>
        <v>8.0172810780166888E-4</v>
      </c>
      <c r="AF380" s="225">
        <f t="shared" si="71"/>
        <v>3.2407867036508125E-15</v>
      </c>
      <c r="AG380" s="438">
        <f t="shared" si="77"/>
        <v>9.9999999592513475E-2</v>
      </c>
      <c r="AH380" s="438">
        <f t="shared" si="72"/>
        <v>0.65571579446603234</v>
      </c>
      <c r="AI380" s="438">
        <f t="shared" si="73"/>
        <v>8.3469663124034449E-2</v>
      </c>
      <c r="AJ380" s="437">
        <f t="shared" si="74"/>
        <v>1.2511331500575064E-103</v>
      </c>
    </row>
    <row r="381" spans="2:36" ht="12" customHeight="1" x14ac:dyDescent="0.2">
      <c r="B381" s="332">
        <v>34303</v>
      </c>
      <c r="C381" s="333">
        <v>34302</v>
      </c>
      <c r="D381" s="93">
        <v>4.0999999999999996</v>
      </c>
      <c r="E381" s="94"/>
      <c r="F381" s="94">
        <v>3.78</v>
      </c>
      <c r="G381" s="94">
        <v>3.47</v>
      </c>
      <c r="H381" s="94"/>
      <c r="I381" s="211"/>
      <c r="J381" s="362">
        <f t="shared" si="86"/>
        <v>1.6500000000000001E-2</v>
      </c>
      <c r="K381" s="361">
        <f t="shared" si="87"/>
        <v>1.6500000000000001E-2</v>
      </c>
      <c r="L381" s="355">
        <v>0.16</v>
      </c>
      <c r="M381" s="355">
        <v>0.17</v>
      </c>
      <c r="N381" s="355"/>
      <c r="O381" s="356"/>
      <c r="P381" s="305">
        <f t="shared" si="69"/>
        <v>8.5551917752587923E-5</v>
      </c>
      <c r="Q381" s="306">
        <f t="shared" si="81"/>
        <v>8.5551917752587923E-5</v>
      </c>
      <c r="R381" s="306">
        <f t="shared" si="78"/>
        <v>8.5630690803035196E-5</v>
      </c>
      <c r="S381" s="306">
        <f t="shared" si="85"/>
        <v>8.5630690803035196E-5</v>
      </c>
      <c r="T381" s="99"/>
      <c r="U381" s="100"/>
      <c r="V381" s="283">
        <f t="shared" si="70"/>
        <v>9.2328055769990401E-4</v>
      </c>
      <c r="W381" s="284">
        <f t="shared" si="82"/>
        <v>9.2328055769990401E-4</v>
      </c>
      <c r="X381" s="284">
        <f t="shared" si="79"/>
        <v>9.2333882845923915E-4</v>
      </c>
      <c r="Y381" s="284">
        <f t="shared" si="83"/>
        <v>9.2333882845923915E-4</v>
      </c>
      <c r="Z381" s="99"/>
      <c r="AA381" s="100"/>
      <c r="AB381" s="221">
        <v>31.7</v>
      </c>
      <c r="AC381" s="6"/>
      <c r="AD381" s="438">
        <f t="shared" si="75"/>
        <v>8.3939893496294465E-2</v>
      </c>
      <c r="AE381" s="438">
        <f t="shared" si="76"/>
        <v>7.7846082548213807E-4</v>
      </c>
      <c r="AF381" s="225">
        <f t="shared" si="71"/>
        <v>2.1373954522623292E-15</v>
      </c>
      <c r="AG381" s="438">
        <f t="shared" si="77"/>
        <v>9.9999999587757959E-2</v>
      </c>
      <c r="AH381" s="438">
        <f t="shared" si="72"/>
        <v>0.6524942049493978</v>
      </c>
      <c r="AI381" s="438">
        <f t="shared" si="73"/>
        <v>8.3293838324894148E-2</v>
      </c>
      <c r="AJ381" s="437">
        <f t="shared" si="74"/>
        <v>8.0922092217654056E-105</v>
      </c>
    </row>
    <row r="382" spans="2:36" ht="12" customHeight="1" x14ac:dyDescent="0.2">
      <c r="B382" s="332">
        <v>34330</v>
      </c>
      <c r="C382" s="333">
        <v>34330</v>
      </c>
      <c r="D382" s="93">
        <v>3.4</v>
      </c>
      <c r="E382" s="94">
        <v>3.2</v>
      </c>
      <c r="F382" s="94">
        <v>3.41</v>
      </c>
      <c r="G382" s="94">
        <v>2.97</v>
      </c>
      <c r="H382" s="94">
        <v>2.65</v>
      </c>
      <c r="I382" s="211">
        <v>2.37</v>
      </c>
      <c r="J382" s="362">
        <f t="shared" si="86"/>
        <v>1.6500000000000001E-2</v>
      </c>
      <c r="K382" s="361">
        <f t="shared" si="87"/>
        <v>1.6500000000000001E-2</v>
      </c>
      <c r="L382" s="355">
        <v>0.19</v>
      </c>
      <c r="M382" s="355">
        <v>0.18</v>
      </c>
      <c r="N382" s="355">
        <v>0.23</v>
      </c>
      <c r="O382" s="356">
        <v>0.15</v>
      </c>
      <c r="P382" s="305">
        <f t="shared" si="69"/>
        <v>8.3452219875558461E-5</v>
      </c>
      <c r="Q382" s="306">
        <f t="shared" si="81"/>
        <v>8.3452219875558461E-5</v>
      </c>
      <c r="R382" s="306">
        <f t="shared" si="78"/>
        <v>8.3452219875558461E-5</v>
      </c>
      <c r="S382" s="306">
        <f t="shared" si="85"/>
        <v>8.3452219875558461E-5</v>
      </c>
      <c r="T382" s="306">
        <f>ND代替値*2.71828^(-(0.69315/2.062)*(C382-事故日Cb)/365.25)</f>
        <v>8.3452219875558461E-5</v>
      </c>
      <c r="U382" s="307">
        <f>ND代替値*2.71828^(-(0.69315/2.062)*(C382-事故日Cb)/365.25)</f>
        <v>8.3452219875558461E-5</v>
      </c>
      <c r="V382" s="283">
        <f t="shared" si="70"/>
        <v>9.2170863649310597E-4</v>
      </c>
      <c r="W382" s="284">
        <f t="shared" si="82"/>
        <v>9.2170863649310597E-4</v>
      </c>
      <c r="X382" s="284">
        <f t="shared" si="79"/>
        <v>9.2170863649310597E-4</v>
      </c>
      <c r="Y382" s="284">
        <f t="shared" si="83"/>
        <v>9.2170863649310597E-4</v>
      </c>
      <c r="Z382" s="284">
        <f>ND代替値*2.71828^(-(0.69315/30.07)*(C382-事故日Cb)/365.25)</f>
        <v>9.2170863649310597E-4</v>
      </c>
      <c r="AA382" s="296">
        <f>ND代替値*2.71828^(-(0.69315/30.07)*(C382-事故日Cb)/365.25)</f>
        <v>9.2170863649310597E-4</v>
      </c>
      <c r="AB382" s="221">
        <v>46.2</v>
      </c>
      <c r="AC382" s="6"/>
      <c r="AD382" s="438">
        <f t="shared" si="75"/>
        <v>8.3791694226646007E-2</v>
      </c>
      <c r="AE382" s="438">
        <f t="shared" si="76"/>
        <v>7.586565443232588E-4</v>
      </c>
      <c r="AF382" s="225">
        <f t="shared" si="71"/>
        <v>1.4849608693586575E-15</v>
      </c>
      <c r="AG382" s="438">
        <f t="shared" si="77"/>
        <v>9.9999999583596913E-2</v>
      </c>
      <c r="AH382" s="438">
        <f t="shared" si="72"/>
        <v>0.64968830065196914</v>
      </c>
      <c r="AI382" s="438">
        <f t="shared" si="73"/>
        <v>8.314029546852858E-2</v>
      </c>
      <c r="AJ382" s="437">
        <f t="shared" si="74"/>
        <v>7.3703010547273342E-106</v>
      </c>
    </row>
    <row r="383" spans="2:36" ht="12" customHeight="1" x14ac:dyDescent="0.2">
      <c r="B383" s="332">
        <v>34365</v>
      </c>
      <c r="C383" s="333">
        <v>34365</v>
      </c>
      <c r="D383" s="93">
        <v>3.5</v>
      </c>
      <c r="E383" s="94">
        <v>3.7</v>
      </c>
      <c r="F383" s="94">
        <v>3.34</v>
      </c>
      <c r="G383" s="94">
        <v>2.74</v>
      </c>
      <c r="H383" s="94"/>
      <c r="I383" s="211"/>
      <c r="J383" s="362">
        <f t="shared" si="86"/>
        <v>1.6500000000000001E-2</v>
      </c>
      <c r="K383" s="361">
        <f t="shared" si="87"/>
        <v>1.6500000000000001E-2</v>
      </c>
      <c r="L383" s="355">
        <v>0.17</v>
      </c>
      <c r="M383" s="355">
        <v>0.17</v>
      </c>
      <c r="N383" s="355"/>
      <c r="O383" s="356"/>
      <c r="P383" s="305">
        <f t="shared" ref="P383:P414" si="88">ND代替値*2.71828^(-(0.69315/2.062)*(B383-事故日Cb)/365.25)</f>
        <v>8.0806900928319291E-5</v>
      </c>
      <c r="Q383" s="306">
        <f t="shared" si="81"/>
        <v>8.0806900928319291E-5</v>
      </c>
      <c r="R383" s="306">
        <f t="shared" si="78"/>
        <v>8.0806900928319291E-5</v>
      </c>
      <c r="S383" s="306">
        <f t="shared" si="85"/>
        <v>8.0806900928319291E-5</v>
      </c>
      <c r="T383" s="99"/>
      <c r="U383" s="100"/>
      <c r="V383" s="283">
        <f t="shared" ref="V383:V414" si="89">ND代替値*2.71828^(-(0.69315/30.07)*(B383-事故日Cb)/365.25)</f>
        <v>9.1967494336590329E-4</v>
      </c>
      <c r="W383" s="284">
        <f t="shared" si="82"/>
        <v>9.1967494336590329E-4</v>
      </c>
      <c r="X383" s="284">
        <f t="shared" si="79"/>
        <v>9.1967494336590329E-4</v>
      </c>
      <c r="Y383" s="284">
        <f t="shared" si="83"/>
        <v>9.1967494336590329E-4</v>
      </c>
      <c r="Z383" s="99"/>
      <c r="AA383" s="100"/>
      <c r="AB383" s="221">
        <v>60.9</v>
      </c>
      <c r="AC383" s="6"/>
      <c r="AD383" s="438">
        <f t="shared" si="75"/>
        <v>8.3606813033263935E-2</v>
      </c>
      <c r="AE383" s="438">
        <f t="shared" si="76"/>
        <v>7.3460819025744813E-4</v>
      </c>
      <c r="AF383" s="225">
        <f t="shared" si="71"/>
        <v>9.4189538783951885E-16</v>
      </c>
      <c r="AG383" s="438">
        <f t="shared" si="77"/>
        <v>9.9999999578395588E-2</v>
      </c>
      <c r="AH383" s="438">
        <f t="shared" si="72"/>
        <v>0.64619788223098718</v>
      </c>
      <c r="AI383" s="438">
        <f t="shared" si="73"/>
        <v>8.2948764860569679E-2</v>
      </c>
      <c r="AJ383" s="437">
        <f t="shared" si="74"/>
        <v>3.6877195371786481E-107</v>
      </c>
    </row>
    <row r="384" spans="2:36" ht="12" customHeight="1" x14ac:dyDescent="0.2">
      <c r="B384" s="332">
        <v>34393</v>
      </c>
      <c r="C384" s="333">
        <v>34393</v>
      </c>
      <c r="D384" s="93">
        <v>4.0999999999999996</v>
      </c>
      <c r="E384" s="94">
        <v>4.3</v>
      </c>
      <c r="F384" s="94">
        <v>3.33</v>
      </c>
      <c r="G384" s="94">
        <v>3.17</v>
      </c>
      <c r="H384" s="94"/>
      <c r="I384" s="211"/>
      <c r="J384" s="362">
        <f t="shared" si="86"/>
        <v>1.6500000000000001E-2</v>
      </c>
      <c r="K384" s="361">
        <f t="shared" si="87"/>
        <v>1.6500000000000001E-2</v>
      </c>
      <c r="L384" s="355">
        <v>0.18</v>
      </c>
      <c r="M384" s="355">
        <v>0.25</v>
      </c>
      <c r="N384" s="355"/>
      <c r="O384" s="356"/>
      <c r="P384" s="305">
        <f t="shared" si="88"/>
        <v>7.8751148688544054E-5</v>
      </c>
      <c r="Q384" s="306">
        <f t="shared" si="81"/>
        <v>7.8751148688544054E-5</v>
      </c>
      <c r="R384" s="306">
        <f t="shared" si="78"/>
        <v>7.8751148688544054E-5</v>
      </c>
      <c r="S384" s="306">
        <f t="shared" si="85"/>
        <v>7.8751148688544054E-5</v>
      </c>
      <c r="T384" s="99"/>
      <c r="U384" s="100"/>
      <c r="V384" s="283">
        <f t="shared" si="89"/>
        <v>9.1805122013677092E-4</v>
      </c>
      <c r="W384" s="284">
        <f t="shared" si="82"/>
        <v>9.1805122013677092E-4</v>
      </c>
      <c r="X384" s="284">
        <f t="shared" si="79"/>
        <v>9.1805122013677092E-4</v>
      </c>
      <c r="Y384" s="284">
        <f t="shared" si="83"/>
        <v>9.1805122013677092E-4</v>
      </c>
      <c r="Z384" s="99"/>
      <c r="AA384" s="100"/>
      <c r="AB384" s="221">
        <v>36.9</v>
      </c>
      <c r="AC384" s="6"/>
      <c r="AD384" s="438">
        <f t="shared" si="75"/>
        <v>8.3459201830615545E-2</v>
      </c>
      <c r="AE384" s="438">
        <f t="shared" si="76"/>
        <v>7.159195335322187E-4</v>
      </c>
      <c r="AF384" s="225">
        <f t="shared" si="71"/>
        <v>6.54384191044591E-16</v>
      </c>
      <c r="AG384" s="438">
        <f t="shared" si="77"/>
        <v>9.9999999574234541E-2</v>
      </c>
      <c r="AH384" s="438">
        <f t="shared" si="72"/>
        <v>0.64341905385061582</v>
      </c>
      <c r="AI384" s="438">
        <f t="shared" si="73"/>
        <v>8.2795858108463849E-2</v>
      </c>
      <c r="AJ384" s="437">
        <f t="shared" si="74"/>
        <v>3.3587370827364851E-108</v>
      </c>
    </row>
    <row r="385" spans="2:36" ht="12" customHeight="1" x14ac:dyDescent="0.2">
      <c r="B385" s="334">
        <v>34424</v>
      </c>
      <c r="C385" s="335">
        <v>34422</v>
      </c>
      <c r="D385" s="97">
        <v>4.9000000000000004</v>
      </c>
      <c r="E385" s="98">
        <v>5.3</v>
      </c>
      <c r="F385" s="98">
        <v>3.46</v>
      </c>
      <c r="G385" s="98">
        <v>2.88</v>
      </c>
      <c r="H385" s="98">
        <v>3.72</v>
      </c>
      <c r="I385" s="212">
        <v>3.83</v>
      </c>
      <c r="J385" s="379">
        <v>0.18</v>
      </c>
      <c r="K385" s="363">
        <f t="shared" si="87"/>
        <v>1.6500000000000001E-2</v>
      </c>
      <c r="L385" s="358">
        <v>0.17</v>
      </c>
      <c r="M385" s="358">
        <v>0.2</v>
      </c>
      <c r="N385" s="358">
        <v>0.28000000000000003</v>
      </c>
      <c r="O385" s="359">
        <v>0.28000000000000003</v>
      </c>
      <c r="P385" s="310">
        <f t="shared" si="88"/>
        <v>7.6536085875948348E-5</v>
      </c>
      <c r="Q385" s="311">
        <f t="shared" si="81"/>
        <v>7.6536085875948348E-5</v>
      </c>
      <c r="R385" s="311">
        <f t="shared" si="78"/>
        <v>7.6677093973577046E-5</v>
      </c>
      <c r="S385" s="311">
        <f t="shared" si="85"/>
        <v>7.6677093973577046E-5</v>
      </c>
      <c r="T385" s="311">
        <f>ND代替値*2.71828^(-(0.69315/2.062)*(C385-事故日Cb)/365.25)</f>
        <v>7.6677093973577046E-5</v>
      </c>
      <c r="U385" s="312">
        <f>ND代替値*2.71828^(-(0.69315/2.062)*(C385-事故日Cb)/365.25)</f>
        <v>7.6677093973577046E-5</v>
      </c>
      <c r="V385" s="297">
        <f t="shared" si="89"/>
        <v>9.1625687028167155E-4</v>
      </c>
      <c r="W385" s="293">
        <f t="shared" si="82"/>
        <v>9.1625687028167155E-4</v>
      </c>
      <c r="X385" s="293">
        <f t="shared" si="79"/>
        <v>9.1637252888177414E-4</v>
      </c>
      <c r="Y385" s="293">
        <f t="shared" si="83"/>
        <v>9.1637252888177414E-4</v>
      </c>
      <c r="Z385" s="293">
        <f>ND代替値*2.71828^(-(0.69315/30.07)*(C385-事故日Cb)/365.25)</f>
        <v>9.1637252888177414E-4</v>
      </c>
      <c r="AA385" s="298">
        <f>ND代替値*2.71828^(-(0.69315/30.07)*(C385-事故日Cb)/365.25)</f>
        <v>9.1637252888177414E-4</v>
      </c>
      <c r="AB385" s="222">
        <v>31.1</v>
      </c>
      <c r="AC385" s="6"/>
      <c r="AD385" s="438">
        <f t="shared" si="75"/>
        <v>8.3306593534706735E-2</v>
      </c>
      <c r="AE385" s="438">
        <f t="shared" si="76"/>
        <v>6.9706449066888221E-4</v>
      </c>
      <c r="AF385" s="225">
        <f t="shared" si="71"/>
        <v>4.4875985959701449E-16</v>
      </c>
      <c r="AG385" s="438">
        <f t="shared" si="77"/>
        <v>9.9999999569924877E-2</v>
      </c>
      <c r="AH385" s="438">
        <f t="shared" si="72"/>
        <v>0.64055357846406347</v>
      </c>
      <c r="AI385" s="438">
        <f t="shared" si="73"/>
        <v>8.2637787540614183E-2</v>
      </c>
      <c r="AJ385" s="437">
        <f t="shared" si="74"/>
        <v>2.8082159121832613E-109</v>
      </c>
    </row>
    <row r="386" spans="2:36" ht="12" customHeight="1" x14ac:dyDescent="0.2">
      <c r="B386" s="330">
        <v>34452</v>
      </c>
      <c r="C386" s="331">
        <v>34451</v>
      </c>
      <c r="D386" s="89">
        <v>5.3</v>
      </c>
      <c r="E386" s="90">
        <v>5.0999999999999996</v>
      </c>
      <c r="F386" s="90">
        <v>4.72</v>
      </c>
      <c r="G386" s="90">
        <v>3.92</v>
      </c>
      <c r="H386" s="90"/>
      <c r="I386" s="210"/>
      <c r="J386" s="360">
        <f>ND代替値</f>
        <v>1.6500000000000001E-2</v>
      </c>
      <c r="K386" s="364">
        <f t="shared" si="87"/>
        <v>1.6500000000000001E-2</v>
      </c>
      <c r="L386" s="352">
        <v>0.21</v>
      </c>
      <c r="M386" s="352">
        <v>0.18</v>
      </c>
      <c r="N386" s="352"/>
      <c r="O386" s="353"/>
      <c r="P386" s="303">
        <f t="shared" si="88"/>
        <v>7.4588984475503869E-5</v>
      </c>
      <c r="Q386" s="304">
        <f t="shared" si="81"/>
        <v>7.4588984475503869E-5</v>
      </c>
      <c r="R386" s="304">
        <f t="shared" si="78"/>
        <v>7.4657663261336478E-5</v>
      </c>
      <c r="S386" s="304">
        <f t="shared" si="85"/>
        <v>7.4657663261336478E-5</v>
      </c>
      <c r="T386" s="127"/>
      <c r="U386" s="281"/>
      <c r="V386" s="287">
        <f t="shared" si="89"/>
        <v>9.146391817985174E-4</v>
      </c>
      <c r="W386" s="288">
        <f t="shared" si="82"/>
        <v>9.146391817985174E-4</v>
      </c>
      <c r="X386" s="288">
        <f t="shared" si="79"/>
        <v>9.1469690717700235E-4</v>
      </c>
      <c r="Y386" s="288">
        <f t="shared" si="83"/>
        <v>9.1469690717700235E-4</v>
      </c>
      <c r="Z386" s="127"/>
      <c r="AA386" s="281"/>
      <c r="AB386" s="223">
        <v>16.100000000000001</v>
      </c>
      <c r="AC386" s="6"/>
      <c r="AD386" s="438">
        <f t="shared" si="75"/>
        <v>8.3154264288818391E-2</v>
      </c>
      <c r="AE386" s="438">
        <f t="shared" si="76"/>
        <v>6.7870602964851341E-4</v>
      </c>
      <c r="AF386" s="225">
        <f t="shared" si="71"/>
        <v>3.0774797793336275E-16</v>
      </c>
      <c r="AG386" s="438">
        <f t="shared" si="77"/>
        <v>9.9999999565615186E-2</v>
      </c>
      <c r="AH386" s="438">
        <f t="shared" si="72"/>
        <v>0.63770086451057983</v>
      </c>
      <c r="AI386" s="438">
        <f t="shared" si="73"/>
        <v>8.248001875482211E-2</v>
      </c>
      <c r="AJ386" s="437">
        <f t="shared" si="74"/>
        <v>2.3479291219228059E-110</v>
      </c>
    </row>
    <row r="387" spans="2:36" ht="12" customHeight="1" x14ac:dyDescent="0.2">
      <c r="B387" s="332">
        <v>34485</v>
      </c>
      <c r="C387" s="333">
        <v>34484</v>
      </c>
      <c r="D387" s="93">
        <v>4.7</v>
      </c>
      <c r="E387" s="94">
        <v>4.9000000000000004</v>
      </c>
      <c r="F387" s="94">
        <v>3.57</v>
      </c>
      <c r="G387" s="94">
        <v>2.85</v>
      </c>
      <c r="H387" s="94"/>
      <c r="I387" s="211"/>
      <c r="J387" s="362">
        <f>ND代替値</f>
        <v>1.6500000000000001E-2</v>
      </c>
      <c r="K387" s="361">
        <f t="shared" si="87"/>
        <v>1.6500000000000001E-2</v>
      </c>
      <c r="L387" s="355">
        <v>0.17</v>
      </c>
      <c r="M387" s="355">
        <v>0.18</v>
      </c>
      <c r="N387" s="355"/>
      <c r="O387" s="356"/>
      <c r="P387" s="305">
        <f t="shared" si="88"/>
        <v>7.2357682486133172E-5</v>
      </c>
      <c r="Q387" s="306">
        <f t="shared" si="81"/>
        <v>7.2357682486133172E-5</v>
      </c>
      <c r="R387" s="306">
        <f t="shared" si="78"/>
        <v>7.2424306771391286E-5</v>
      </c>
      <c r="S387" s="306">
        <f t="shared" si="85"/>
        <v>7.2424306771391286E-5</v>
      </c>
      <c r="T387" s="99"/>
      <c r="U387" s="100"/>
      <c r="V387" s="283">
        <f t="shared" si="89"/>
        <v>9.127362866432503E-4</v>
      </c>
      <c r="W387" s="284">
        <f t="shared" si="82"/>
        <v>9.127362866432503E-4</v>
      </c>
      <c r="X387" s="284">
        <f t="shared" si="79"/>
        <v>9.1279389192482139E-4</v>
      </c>
      <c r="Y387" s="284">
        <f t="shared" si="83"/>
        <v>9.1279389192482139E-4</v>
      </c>
      <c r="Z387" s="99"/>
      <c r="AA387" s="100"/>
      <c r="AB387" s="221">
        <v>16.899999999999999</v>
      </c>
      <c r="AC387" s="6"/>
      <c r="AD387" s="438">
        <f t="shared" si="75"/>
        <v>8.2981262902256492E-2</v>
      </c>
      <c r="AE387" s="438">
        <f t="shared" si="76"/>
        <v>6.5840278883082986E-4</v>
      </c>
      <c r="AF387" s="225">
        <f t="shared" si="71"/>
        <v>2.0034601881267647E-16</v>
      </c>
      <c r="AG387" s="438">
        <f t="shared" si="77"/>
        <v>9.9999999560711095E-2</v>
      </c>
      <c r="AH387" s="438">
        <f t="shared" si="72"/>
        <v>0.6344701235930934</v>
      </c>
      <c r="AI387" s="438">
        <f t="shared" si="73"/>
        <v>8.2300855114610189E-2</v>
      </c>
      <c r="AJ387" s="437">
        <f t="shared" si="74"/>
        <v>1.3940710727803071E-111</v>
      </c>
    </row>
    <row r="388" spans="2:36" ht="12" customHeight="1" x14ac:dyDescent="0.2">
      <c r="B388" s="332">
        <v>34515</v>
      </c>
      <c r="C388" s="333">
        <v>34512</v>
      </c>
      <c r="D388" s="93">
        <v>1.7</v>
      </c>
      <c r="E388" s="94">
        <v>2</v>
      </c>
      <c r="F388" s="94">
        <v>2.33</v>
      </c>
      <c r="G388" s="94">
        <v>2.1</v>
      </c>
      <c r="H388" s="94">
        <v>2.1</v>
      </c>
      <c r="I388" s="211">
        <v>2.13</v>
      </c>
      <c r="J388" s="362">
        <f>ND代替値</f>
        <v>1.6500000000000001E-2</v>
      </c>
      <c r="K388" s="361">
        <f t="shared" si="87"/>
        <v>1.6500000000000001E-2</v>
      </c>
      <c r="L388" s="355">
        <v>0.2</v>
      </c>
      <c r="M388" s="355">
        <v>0.18</v>
      </c>
      <c r="N388" s="355">
        <v>0.19</v>
      </c>
      <c r="O388" s="356">
        <v>0.19</v>
      </c>
      <c r="P388" s="305">
        <f t="shared" si="88"/>
        <v>7.038720139161072E-5</v>
      </c>
      <c r="Q388" s="306">
        <f t="shared" si="81"/>
        <v>7.038720139161072E-5</v>
      </c>
      <c r="R388" s="306">
        <f t="shared" ref="R388:R419" si="90">ND代替値*2.71828^(-(0.69315/2.062)*(C388-事故日Cb)/365.25)</f>
        <v>7.0581810287192209E-5</v>
      </c>
      <c r="S388" s="306">
        <f t="shared" si="85"/>
        <v>7.0581810287192209E-5</v>
      </c>
      <c r="T388" s="306">
        <f>ND代替値*2.71828^(-(0.69315/2.062)*(C388-事故日Cb)/365.25)</f>
        <v>7.0581810287192209E-5</v>
      </c>
      <c r="U388" s="307">
        <f>ND代替値*2.71828^(-(0.69315/2.062)*(C388-事故日Cb)/365.25)</f>
        <v>7.0581810287192209E-5</v>
      </c>
      <c r="V388" s="283">
        <f t="shared" si="89"/>
        <v>9.1100981762505951E-4</v>
      </c>
      <c r="W388" s="284">
        <f t="shared" si="82"/>
        <v>9.1100981762505951E-4</v>
      </c>
      <c r="X388" s="284">
        <f t="shared" ref="X388:X419" si="91">ND代替値*2.71828^(-(0.69315/30.07)*(C388-事故日Cb)/365.25)</f>
        <v>9.111823174697165E-4</v>
      </c>
      <c r="Y388" s="284">
        <f t="shared" si="83"/>
        <v>9.111823174697165E-4</v>
      </c>
      <c r="Z388" s="284">
        <f>ND代替値*2.71828^(-(0.69315/30.07)*(C388-事故日Cb)/365.25)</f>
        <v>9.111823174697165E-4</v>
      </c>
      <c r="AA388" s="296">
        <f>ND代替値*2.71828^(-(0.69315/30.07)*(C388-事故日Cb)/365.25)</f>
        <v>9.111823174697165E-4</v>
      </c>
      <c r="AB388" s="221">
        <v>24.8</v>
      </c>
      <c r="AC388" s="6"/>
      <c r="AD388" s="438">
        <f t="shared" si="75"/>
        <v>8.283475613361059E-2</v>
      </c>
      <c r="AE388" s="438">
        <f t="shared" si="76"/>
        <v>6.4165282079265643E-4</v>
      </c>
      <c r="AF388" s="225">
        <f t="shared" si="71"/>
        <v>1.3919090075433644E-16</v>
      </c>
      <c r="AG388" s="438">
        <f t="shared" si="77"/>
        <v>9.9999999556550034E-2</v>
      </c>
      <c r="AH388" s="438">
        <f t="shared" si="72"/>
        <v>0.63174172779604865</v>
      </c>
      <c r="AI388" s="438">
        <f t="shared" si="73"/>
        <v>8.2149142711510983E-2</v>
      </c>
      <c r="AJ388" s="437">
        <f t="shared" si="74"/>
        <v>1.2697056164146374E-112</v>
      </c>
    </row>
    <row r="389" spans="2:36" ht="12" customHeight="1" x14ac:dyDescent="0.2">
      <c r="B389" s="332">
        <v>34544</v>
      </c>
      <c r="C389" s="333">
        <v>34543</v>
      </c>
      <c r="D389" s="93">
        <v>2.1</v>
      </c>
      <c r="E389" s="94">
        <v>2.2000000000000002</v>
      </c>
      <c r="F389" s="94">
        <v>1.41</v>
      </c>
      <c r="G389" s="94">
        <v>1.2</v>
      </c>
      <c r="H389" s="94"/>
      <c r="I389" s="211"/>
      <c r="J389" s="362">
        <f>ND代替値</f>
        <v>1.6500000000000001E-2</v>
      </c>
      <c r="K389" s="361">
        <f t="shared" si="87"/>
        <v>1.6500000000000001E-2</v>
      </c>
      <c r="L389" s="355">
        <v>0.17</v>
      </c>
      <c r="M389" s="355">
        <v>0.17</v>
      </c>
      <c r="N389" s="355"/>
      <c r="O389" s="356"/>
      <c r="P389" s="305">
        <f t="shared" si="88"/>
        <v>6.8533426439108474E-5</v>
      </c>
      <c r="Q389" s="306">
        <f t="shared" ref="Q389:Q420" si="92">ND代替値*2.71828^(-(0.69315/2.062)*(B389-事故日Cb)/365.25)</f>
        <v>6.8533426439108474E-5</v>
      </c>
      <c r="R389" s="306">
        <f t="shared" si="90"/>
        <v>6.8596529490448833E-5</v>
      </c>
      <c r="S389" s="306">
        <f t="shared" si="85"/>
        <v>6.8596529490448833E-5</v>
      </c>
      <c r="T389" s="99"/>
      <c r="U389" s="100"/>
      <c r="V389" s="283">
        <f t="shared" si="89"/>
        <v>9.0934400183992738E-4</v>
      </c>
      <c r="W389" s="284">
        <f t="shared" ref="W389:W420" si="93">ND代替値*2.71828^(-(0.69315/30.07)*(B389-事故日Cb)/365.25)</f>
        <v>9.0934400183992738E-4</v>
      </c>
      <c r="X389" s="284">
        <f t="shared" si="91"/>
        <v>9.0940139302513349E-4</v>
      </c>
      <c r="Y389" s="284">
        <f t="shared" si="83"/>
        <v>9.0940139302513349E-4</v>
      </c>
      <c r="Z389" s="99"/>
      <c r="AA389" s="100"/>
      <c r="AB389" s="221">
        <v>33.299999999999997</v>
      </c>
      <c r="AC389" s="6"/>
      <c r="AD389" s="438">
        <f t="shared" si="75"/>
        <v>8.2672853911375771E-2</v>
      </c>
      <c r="AE389" s="438">
        <f t="shared" si="76"/>
        <v>6.2360481354953486E-4</v>
      </c>
      <c r="AF389" s="225">
        <f t="shared" si="71"/>
        <v>9.3002409840124166E-17</v>
      </c>
      <c r="AG389" s="438">
        <f t="shared" si="77"/>
        <v>9.999999955194315E-2</v>
      </c>
      <c r="AH389" s="438">
        <f t="shared" si="72"/>
        <v>0.62873468760629225</v>
      </c>
      <c r="AI389" s="438">
        <f t="shared" si="73"/>
        <v>8.198150160275694E-2</v>
      </c>
      <c r="AJ389" s="437">
        <f t="shared" si="74"/>
        <v>8.946027946352353E-114</v>
      </c>
    </row>
    <row r="390" spans="2:36" ht="12" customHeight="1" x14ac:dyDescent="0.2">
      <c r="B390" s="332">
        <v>34577</v>
      </c>
      <c r="C390" s="333">
        <v>34576</v>
      </c>
      <c r="D390" s="93">
        <v>2.7</v>
      </c>
      <c r="E390" s="94">
        <v>2.9</v>
      </c>
      <c r="F390" s="94">
        <v>2.16</v>
      </c>
      <c r="G390" s="94">
        <v>1.74</v>
      </c>
      <c r="H390" s="94"/>
      <c r="I390" s="211"/>
      <c r="J390" s="377">
        <v>0.14000000000000001</v>
      </c>
      <c r="K390" s="378">
        <v>0.12</v>
      </c>
      <c r="L390" s="355">
        <v>0.22</v>
      </c>
      <c r="M390" s="355">
        <v>0.18</v>
      </c>
      <c r="N390" s="355"/>
      <c r="O390" s="356"/>
      <c r="P390" s="305">
        <f t="shared" si="88"/>
        <v>6.6483274237315277E-5</v>
      </c>
      <c r="Q390" s="306">
        <f t="shared" si="92"/>
        <v>6.6483274237315277E-5</v>
      </c>
      <c r="R390" s="306">
        <f t="shared" si="90"/>
        <v>6.6544489584124237E-5</v>
      </c>
      <c r="S390" s="306">
        <f t="shared" si="85"/>
        <v>6.6544489584124237E-5</v>
      </c>
      <c r="T390" s="99"/>
      <c r="U390" s="100"/>
      <c r="V390" s="283">
        <f t="shared" si="89"/>
        <v>9.0745212323904592E-4</v>
      </c>
      <c r="W390" s="284">
        <f t="shared" si="93"/>
        <v>9.0745212323904592E-4</v>
      </c>
      <c r="X390" s="284">
        <f t="shared" si="91"/>
        <v>9.0750939502262293E-4</v>
      </c>
      <c r="Y390" s="284">
        <f t="shared" si="83"/>
        <v>9.0750939502262293E-4</v>
      </c>
      <c r="Z390" s="99"/>
      <c r="AA390" s="100"/>
      <c r="AB390" s="221">
        <v>24.4</v>
      </c>
      <c r="AC390" s="6"/>
      <c r="AD390" s="438">
        <f t="shared" si="75"/>
        <v>8.2500854092965717E-2</v>
      </c>
      <c r="AE390" s="438">
        <f t="shared" si="76"/>
        <v>6.0494990531022037E-4</v>
      </c>
      <c r="AF390" s="225">
        <f t="shared" si="71"/>
        <v>6.0545198953308259E-17</v>
      </c>
      <c r="AG390" s="438">
        <f t="shared" si="77"/>
        <v>9.9999999547039045E-2</v>
      </c>
      <c r="AH390" s="438">
        <f t="shared" si="72"/>
        <v>0.62554937142665745</v>
      </c>
      <c r="AI390" s="438">
        <f t="shared" si="73"/>
        <v>8.1803420844787547E-2</v>
      </c>
      <c r="AJ390" s="437">
        <f t="shared" si="74"/>
        <v>5.3116589678318108E-115</v>
      </c>
    </row>
    <row r="391" spans="2:36" ht="12" customHeight="1" x14ac:dyDescent="0.2">
      <c r="B391" s="332">
        <v>34607</v>
      </c>
      <c r="C391" s="333">
        <v>34607</v>
      </c>
      <c r="D391" s="93">
        <v>4</v>
      </c>
      <c r="E391" s="94">
        <v>4.5</v>
      </c>
      <c r="F391" s="94">
        <v>2.42</v>
      </c>
      <c r="G391" s="94">
        <v>2.2999999999999998</v>
      </c>
      <c r="H391" s="94">
        <v>1.61</v>
      </c>
      <c r="I391" s="211">
        <v>1.45</v>
      </c>
      <c r="J391" s="377">
        <v>0.16</v>
      </c>
      <c r="K391" s="361">
        <f t="shared" ref="K391:K434" si="94">ND代替値</f>
        <v>1.6500000000000001E-2</v>
      </c>
      <c r="L391" s="355">
        <v>0.17</v>
      </c>
      <c r="M391" s="355">
        <v>0.12</v>
      </c>
      <c r="N391" s="355">
        <v>0.17</v>
      </c>
      <c r="O391" s="356">
        <v>0.17</v>
      </c>
      <c r="P391" s="305">
        <f t="shared" si="88"/>
        <v>6.4672768006526424E-5</v>
      </c>
      <c r="Q391" s="306">
        <f t="shared" si="92"/>
        <v>6.4672768006526424E-5</v>
      </c>
      <c r="R391" s="306">
        <f t="shared" si="90"/>
        <v>6.4672768006526424E-5</v>
      </c>
      <c r="S391" s="306">
        <f t="shared" si="85"/>
        <v>6.4672768006526424E-5</v>
      </c>
      <c r="T391" s="306">
        <f>ND代替値*2.71828^(-(0.69315/2.062)*(C391-事故日Cb)/365.25)</f>
        <v>6.4672768006526424E-5</v>
      </c>
      <c r="U391" s="307">
        <f>ND代替値*2.71828^(-(0.69315/2.062)*(C391-事故日Cb)/365.25)</f>
        <v>6.4672768006526424E-5</v>
      </c>
      <c r="V391" s="283">
        <f t="shared" si="89"/>
        <v>9.0573564937995873E-4</v>
      </c>
      <c r="W391" s="284">
        <f t="shared" si="93"/>
        <v>9.0573564937995873E-4</v>
      </c>
      <c r="X391" s="284">
        <f t="shared" si="91"/>
        <v>9.0573564937995873E-4</v>
      </c>
      <c r="Y391" s="284">
        <f t="shared" si="83"/>
        <v>9.0573564937995873E-4</v>
      </c>
      <c r="Z391" s="284">
        <f>ND代替値*2.71828^(-(0.69315/30.07)*(C391-事故日Cb)/365.25)</f>
        <v>9.0573564937995873E-4</v>
      </c>
      <c r="AA391" s="296">
        <f>ND代替値*2.71828^(-(0.69315/30.07)*(C391-事故日Cb)/365.25)</f>
        <v>9.0573564937995873E-4</v>
      </c>
      <c r="AB391" s="221">
        <v>34.4</v>
      </c>
      <c r="AC391" s="6"/>
      <c r="AD391" s="438">
        <f t="shared" si="75"/>
        <v>8.2339604489087156E-2</v>
      </c>
      <c r="AE391" s="438">
        <f t="shared" si="76"/>
        <v>5.8793425460478574E-4</v>
      </c>
      <c r="AF391" s="225">
        <f t="shared" si="71"/>
        <v>4.0454148772594999E-17</v>
      </c>
      <c r="AG391" s="438">
        <f t="shared" si="77"/>
        <v>9.9999999542432161E-2</v>
      </c>
      <c r="AH391" s="438">
        <f t="shared" si="72"/>
        <v>0.622571806358858</v>
      </c>
      <c r="AI391" s="438">
        <f t="shared" si="73"/>
        <v>8.1636485247924981E-2</v>
      </c>
      <c r="AJ391" s="437">
        <f t="shared" si="74"/>
        <v>3.7424619497152386E-116</v>
      </c>
    </row>
    <row r="392" spans="2:36" ht="12" customHeight="1" x14ac:dyDescent="0.2">
      <c r="B392" s="332">
        <v>34638</v>
      </c>
      <c r="C392" s="333">
        <v>34638</v>
      </c>
      <c r="D392" s="93">
        <v>5</v>
      </c>
      <c r="E392" s="94">
        <v>5.3</v>
      </c>
      <c r="F392" s="94">
        <v>4.01</v>
      </c>
      <c r="G392" s="94">
        <v>3.86</v>
      </c>
      <c r="H392" s="94"/>
      <c r="I392" s="211"/>
      <c r="J392" s="362">
        <f t="shared" ref="J392:J426" si="95">ND代替値</f>
        <v>1.6500000000000001E-2</v>
      </c>
      <c r="K392" s="361">
        <f t="shared" si="94"/>
        <v>1.6500000000000001E-2</v>
      </c>
      <c r="L392" s="355">
        <v>0.17</v>
      </c>
      <c r="M392" s="355">
        <v>0.18</v>
      </c>
      <c r="N392" s="355"/>
      <c r="O392" s="356"/>
      <c r="P392" s="305">
        <f t="shared" si="88"/>
        <v>6.2853693037024093E-5</v>
      </c>
      <c r="Q392" s="306">
        <f t="shared" si="92"/>
        <v>6.2853693037024093E-5</v>
      </c>
      <c r="R392" s="306">
        <f t="shared" si="90"/>
        <v>6.2853693037024093E-5</v>
      </c>
      <c r="S392" s="306">
        <f t="shared" si="85"/>
        <v>6.2853693037024093E-5</v>
      </c>
      <c r="T392" s="99"/>
      <c r="U392" s="100"/>
      <c r="V392" s="283">
        <f t="shared" si="89"/>
        <v>9.0396537055937025E-4</v>
      </c>
      <c r="W392" s="284">
        <f t="shared" si="93"/>
        <v>9.0396537055937025E-4</v>
      </c>
      <c r="X392" s="284">
        <f t="shared" si="91"/>
        <v>9.0396537055937025E-4</v>
      </c>
      <c r="Y392" s="284">
        <f t="shared" si="83"/>
        <v>9.0396537055937025E-4</v>
      </c>
      <c r="Z392" s="99"/>
      <c r="AA392" s="100"/>
      <c r="AB392" s="221">
        <v>46.2</v>
      </c>
      <c r="AC392" s="6"/>
      <c r="AD392" s="438">
        <f t="shared" si="75"/>
        <v>8.2178670050851832E-2</v>
      </c>
      <c r="AE392" s="438">
        <f t="shared" si="76"/>
        <v>5.7139720942749181E-4</v>
      </c>
      <c r="AF392" s="225">
        <f t="shared" si="71"/>
        <v>2.7030023539559925E-17</v>
      </c>
      <c r="AG392" s="438">
        <f t="shared" si="77"/>
        <v>9.9999999537825263E-2</v>
      </c>
      <c r="AH392" s="438">
        <f t="shared" si="72"/>
        <v>0.6196084142630699</v>
      </c>
      <c r="AI392" s="438">
        <f t="shared" si="73"/>
        <v>8.1469890315220617E-2</v>
      </c>
      <c r="AJ392" s="437">
        <f t="shared" si="74"/>
        <v>2.6368450101728501E-117</v>
      </c>
    </row>
    <row r="393" spans="2:36" ht="12" customHeight="1" x14ac:dyDescent="0.2">
      <c r="B393" s="332">
        <v>34668</v>
      </c>
      <c r="C393" s="333">
        <v>34667</v>
      </c>
      <c r="D393" s="93">
        <v>7.2</v>
      </c>
      <c r="E393" s="94">
        <v>7.2</v>
      </c>
      <c r="F393" s="94">
        <v>5.37</v>
      </c>
      <c r="G393" s="94">
        <v>5.15</v>
      </c>
      <c r="H393" s="94"/>
      <c r="I393" s="211"/>
      <c r="J393" s="362">
        <f t="shared" si="95"/>
        <v>1.6500000000000001E-2</v>
      </c>
      <c r="K393" s="361">
        <f t="shared" si="94"/>
        <v>1.6500000000000001E-2</v>
      </c>
      <c r="L393" s="355">
        <v>0.18</v>
      </c>
      <c r="M393" s="355">
        <v>0.2</v>
      </c>
      <c r="N393" s="355"/>
      <c r="O393" s="356"/>
      <c r="P393" s="305">
        <f t="shared" si="88"/>
        <v>6.1142029401665054E-5</v>
      </c>
      <c r="Q393" s="306">
        <f t="shared" si="92"/>
        <v>6.1142029401665054E-5</v>
      </c>
      <c r="R393" s="306">
        <f t="shared" si="90"/>
        <v>6.119832672723097E-5</v>
      </c>
      <c r="S393" s="306">
        <f t="shared" si="85"/>
        <v>6.119832672723097E-5</v>
      </c>
      <c r="T393" s="99"/>
      <c r="U393" s="100"/>
      <c r="V393" s="283">
        <f t="shared" si="89"/>
        <v>9.0225549200120781E-4</v>
      </c>
      <c r="W393" s="284">
        <f t="shared" si="93"/>
        <v>9.0225549200120781E-4</v>
      </c>
      <c r="X393" s="284">
        <f t="shared" si="91"/>
        <v>9.0231243581118483E-4</v>
      </c>
      <c r="Y393" s="284">
        <f t="shared" si="83"/>
        <v>9.0231243581118483E-4</v>
      </c>
      <c r="Z393" s="99"/>
      <c r="AA393" s="100"/>
      <c r="AB393" s="221">
        <v>18.3</v>
      </c>
      <c r="AC393" s="6"/>
      <c r="AD393" s="438">
        <f t="shared" si="75"/>
        <v>8.2028403255562266E-2</v>
      </c>
      <c r="AE393" s="438">
        <f t="shared" si="76"/>
        <v>5.5634842479300873E-4</v>
      </c>
      <c r="AF393" s="225">
        <f t="shared" si="71"/>
        <v>1.8536495432681169E-17</v>
      </c>
      <c r="AG393" s="438">
        <f t="shared" si="77"/>
        <v>9.9999999533515599E-2</v>
      </c>
      <c r="AH393" s="438">
        <f t="shared" si="72"/>
        <v>0.61684897987929455</v>
      </c>
      <c r="AI393" s="438">
        <f t="shared" si="73"/>
        <v>8.1314351232481652E-2</v>
      </c>
      <c r="AJ393" s="437">
        <f t="shared" si="74"/>
        <v>2.2046471435911436E-118</v>
      </c>
    </row>
    <row r="394" spans="2:36" ht="12" customHeight="1" x14ac:dyDescent="0.2">
      <c r="B394" s="332">
        <v>34695</v>
      </c>
      <c r="C394" s="333">
        <v>34694</v>
      </c>
      <c r="D394" s="93">
        <v>4.3</v>
      </c>
      <c r="E394" s="94">
        <v>4.2</v>
      </c>
      <c r="F394" s="94">
        <v>3.98</v>
      </c>
      <c r="G394" s="94">
        <v>3.96</v>
      </c>
      <c r="H394" s="94">
        <v>3.21</v>
      </c>
      <c r="I394" s="211">
        <v>3.45</v>
      </c>
      <c r="J394" s="362">
        <f t="shared" si="95"/>
        <v>1.6500000000000001E-2</v>
      </c>
      <c r="K394" s="361">
        <f t="shared" si="94"/>
        <v>1.6500000000000001E-2</v>
      </c>
      <c r="L394" s="355">
        <v>0.17</v>
      </c>
      <c r="M394" s="355">
        <v>0.2</v>
      </c>
      <c r="N394" s="355">
        <v>0.19</v>
      </c>
      <c r="O394" s="356">
        <v>0.21</v>
      </c>
      <c r="P394" s="305">
        <f t="shared" si="88"/>
        <v>5.9641422604010102E-5</v>
      </c>
      <c r="Q394" s="306">
        <f t="shared" si="92"/>
        <v>5.9641422604010102E-5</v>
      </c>
      <c r="R394" s="306">
        <f t="shared" si="90"/>
        <v>5.9696338226183747E-5</v>
      </c>
      <c r="S394" s="306">
        <f t="shared" si="85"/>
        <v>5.9696338226183747E-5</v>
      </c>
      <c r="T394" s="306">
        <f>ND代替値*2.71828^(-(0.69315/2.062)*(C394-事故日Cb)/365.25)</f>
        <v>5.9696338226183747E-5</v>
      </c>
      <c r="U394" s="307">
        <f>ND代替値*2.71828^(-(0.69315/2.062)*(C394-事故日Cb)/365.25)</f>
        <v>5.9696338226183747E-5</v>
      </c>
      <c r="V394" s="283">
        <f t="shared" si="89"/>
        <v>9.0071936678986369E-4</v>
      </c>
      <c r="W394" s="284">
        <f t="shared" si="93"/>
        <v>9.0071936678986369E-4</v>
      </c>
      <c r="X394" s="284">
        <f t="shared" si="91"/>
        <v>9.0077621365078028E-4</v>
      </c>
      <c r="Y394" s="284">
        <f t="shared" si="83"/>
        <v>9.0077621365078028E-4</v>
      </c>
      <c r="Z394" s="284">
        <f>ND代替値*2.71828^(-(0.69315/30.07)*(C394-事故日Cb)/365.25)</f>
        <v>9.0077621365078028E-4</v>
      </c>
      <c r="AA394" s="296">
        <f>ND代替値*2.71828^(-(0.69315/30.07)*(C394-事故日Cb)/365.25)</f>
        <v>9.0077621365078028E-4</v>
      </c>
      <c r="AB394" s="221">
        <v>21.8</v>
      </c>
      <c r="AC394" s="6"/>
      <c r="AD394" s="438">
        <f t="shared" si="75"/>
        <v>8.1888746695525483E-2</v>
      </c>
      <c r="AE394" s="438">
        <f t="shared" si="76"/>
        <v>5.4269398387439766E-4</v>
      </c>
      <c r="AF394" s="225">
        <f t="shared" si="71"/>
        <v>1.3046880394344032E-17</v>
      </c>
      <c r="AG394" s="438">
        <f t="shared" si="77"/>
        <v>9.9999999529503142E-2</v>
      </c>
      <c r="AH394" s="438">
        <f t="shared" si="72"/>
        <v>0.61429089955635374</v>
      </c>
      <c r="AI394" s="438">
        <f t="shared" si="73"/>
        <v>8.1169805931117084E-2</v>
      </c>
      <c r="AJ394" s="437">
        <f t="shared" si="74"/>
        <v>2.1873629589673742E-119</v>
      </c>
    </row>
    <row r="395" spans="2:36" ht="12" customHeight="1" x14ac:dyDescent="0.2">
      <c r="B395" s="332">
        <v>34729</v>
      </c>
      <c r="C395" s="333">
        <v>34730</v>
      </c>
      <c r="D395" s="93">
        <v>4.0999999999999996</v>
      </c>
      <c r="E395" s="94">
        <v>4.3</v>
      </c>
      <c r="F395" s="94">
        <v>2.93</v>
      </c>
      <c r="G395" s="94">
        <v>2.8</v>
      </c>
      <c r="H395" s="94"/>
      <c r="I395" s="211"/>
      <c r="J395" s="362">
        <f t="shared" si="95"/>
        <v>1.6500000000000001E-2</v>
      </c>
      <c r="K395" s="361">
        <f t="shared" si="94"/>
        <v>1.6500000000000001E-2</v>
      </c>
      <c r="L395" s="355">
        <v>0.17</v>
      </c>
      <c r="M395" s="355">
        <v>0.18</v>
      </c>
      <c r="N395" s="355"/>
      <c r="O395" s="356"/>
      <c r="P395" s="305">
        <f t="shared" si="88"/>
        <v>5.7804047585790882E-5</v>
      </c>
      <c r="Q395" s="306">
        <f t="shared" si="92"/>
        <v>5.7804047585790882E-5</v>
      </c>
      <c r="R395" s="306">
        <f t="shared" si="90"/>
        <v>5.7750872712228263E-5</v>
      </c>
      <c r="S395" s="306">
        <f t="shared" si="85"/>
        <v>5.7750872712228263E-5</v>
      </c>
      <c r="T395" s="99"/>
      <c r="U395" s="100"/>
      <c r="V395" s="283">
        <f t="shared" si="89"/>
        <v>8.9878870662055512E-4</v>
      </c>
      <c r="W395" s="284">
        <f t="shared" si="93"/>
        <v>8.9878870662055512E-4</v>
      </c>
      <c r="X395" s="284">
        <f t="shared" si="91"/>
        <v>8.9873198518872286E-4</v>
      </c>
      <c r="Y395" s="284">
        <f t="shared" si="83"/>
        <v>8.9873198518872286E-4</v>
      </c>
      <c r="Z395" s="99"/>
      <c r="AA395" s="100"/>
      <c r="AB395" s="221">
        <v>23.9</v>
      </c>
      <c r="AC395" s="6"/>
      <c r="AD395" s="438">
        <f t="shared" si="75"/>
        <v>8.1702907744429343E-2</v>
      </c>
      <c r="AE395" s="438">
        <f t="shared" si="76"/>
        <v>5.2500793374752968E-4</v>
      </c>
      <c r="AF395" s="225">
        <f t="shared" si="71"/>
        <v>8.1685583901990292E-18</v>
      </c>
      <c r="AG395" s="438">
        <f t="shared" si="77"/>
        <v>9.9999999524153227E-2</v>
      </c>
      <c r="AH395" s="438">
        <f t="shared" si="72"/>
        <v>0.61089662012440038</v>
      </c>
      <c r="AI395" s="438">
        <f t="shared" si="73"/>
        <v>8.0977478476424447E-2</v>
      </c>
      <c r="AJ395" s="437">
        <f t="shared" si="74"/>
        <v>1.004684891505098E-120</v>
      </c>
    </row>
    <row r="396" spans="2:36" ht="12" customHeight="1" x14ac:dyDescent="0.2">
      <c r="B396" s="332">
        <v>34758</v>
      </c>
      <c r="C396" s="338">
        <v>34757</v>
      </c>
      <c r="D396" s="93">
        <v>4.8</v>
      </c>
      <c r="E396" s="94">
        <v>5.0999999999999996</v>
      </c>
      <c r="F396" s="94">
        <v>3.74</v>
      </c>
      <c r="G396" s="94">
        <v>3.54</v>
      </c>
      <c r="H396" s="94"/>
      <c r="I396" s="211"/>
      <c r="J396" s="362">
        <f t="shared" si="95"/>
        <v>1.6500000000000001E-2</v>
      </c>
      <c r="K396" s="361">
        <f t="shared" si="94"/>
        <v>1.6500000000000001E-2</v>
      </c>
      <c r="L396" s="355">
        <v>0.13</v>
      </c>
      <c r="M396" s="355">
        <v>0.16</v>
      </c>
      <c r="N396" s="355"/>
      <c r="O396" s="356"/>
      <c r="P396" s="305">
        <f t="shared" si="88"/>
        <v>5.6281672872075405E-5</v>
      </c>
      <c r="Q396" s="306">
        <f t="shared" si="92"/>
        <v>5.6281672872075405E-5</v>
      </c>
      <c r="R396" s="306">
        <f t="shared" si="90"/>
        <v>5.6333494960613834E-5</v>
      </c>
      <c r="S396" s="306">
        <f t="shared" si="85"/>
        <v>5.6333494960613834E-5</v>
      </c>
      <c r="T396" s="99"/>
      <c r="U396" s="100"/>
      <c r="V396" s="283">
        <f t="shared" si="89"/>
        <v>8.9714523759747697E-4</v>
      </c>
      <c r="W396" s="284">
        <f t="shared" si="93"/>
        <v>8.9714523759747697E-4</v>
      </c>
      <c r="X396" s="284">
        <f t="shared" si="91"/>
        <v>8.9720185888533214E-4</v>
      </c>
      <c r="Y396" s="284">
        <f t="shared" si="83"/>
        <v>8.9720185888533214E-4</v>
      </c>
      <c r="Z396" s="99"/>
      <c r="AA396" s="100"/>
      <c r="AB396" s="221">
        <v>30.8</v>
      </c>
      <c r="AC396" s="6"/>
      <c r="AD396" s="438">
        <f t="shared" si="75"/>
        <v>8.1563805353212004E-2</v>
      </c>
      <c r="AE396" s="438">
        <f t="shared" si="76"/>
        <v>5.121226814601258E-4</v>
      </c>
      <c r="AF396" s="225">
        <f t="shared" si="71"/>
        <v>5.7494257584011381E-18</v>
      </c>
      <c r="AG396" s="438">
        <f t="shared" si="77"/>
        <v>9.999999952014077E-2</v>
      </c>
      <c r="AH396" s="438">
        <f t="shared" si="72"/>
        <v>0.60836322431073286</v>
      </c>
      <c r="AI396" s="438">
        <f t="shared" si="73"/>
        <v>8.0833532003843592E-2</v>
      </c>
      <c r="AJ396" s="437">
        <f t="shared" si="74"/>
        <v>9.9680827541991568E-122</v>
      </c>
    </row>
    <row r="397" spans="2:36" ht="12" customHeight="1" x14ac:dyDescent="0.2">
      <c r="B397" s="334">
        <v>34789</v>
      </c>
      <c r="C397" s="335">
        <v>34787</v>
      </c>
      <c r="D397" s="97">
        <v>4.7</v>
      </c>
      <c r="E397" s="98">
        <v>5</v>
      </c>
      <c r="F397" s="98">
        <v>3.64</v>
      </c>
      <c r="G397" s="98">
        <v>3.38</v>
      </c>
      <c r="H397" s="98">
        <v>2.41</v>
      </c>
      <c r="I397" s="212">
        <v>2.48</v>
      </c>
      <c r="J397" s="370">
        <f t="shared" si="95"/>
        <v>1.6500000000000001E-2</v>
      </c>
      <c r="K397" s="363">
        <f t="shared" si="94"/>
        <v>1.6500000000000001E-2</v>
      </c>
      <c r="L397" s="358">
        <v>0.12</v>
      </c>
      <c r="M397" s="358">
        <v>0.21</v>
      </c>
      <c r="N397" s="358">
        <v>0.19</v>
      </c>
      <c r="O397" s="359">
        <v>0.3</v>
      </c>
      <c r="P397" s="310">
        <f t="shared" si="88"/>
        <v>5.4698617352432613E-5</v>
      </c>
      <c r="Q397" s="311">
        <f t="shared" si="92"/>
        <v>5.4698617352432613E-5</v>
      </c>
      <c r="R397" s="311">
        <f t="shared" si="90"/>
        <v>5.4799392664986269E-5</v>
      </c>
      <c r="S397" s="311">
        <f t="shared" si="85"/>
        <v>5.4799392664986269E-5</v>
      </c>
      <c r="T397" s="311">
        <f>ND代替値*2.71828^(-(0.69315/2.062)*(C397-事故日Cb)/365.25)</f>
        <v>5.4799392664986269E-5</v>
      </c>
      <c r="U397" s="312">
        <f>ND代替値*2.71828^(-(0.69315/2.062)*(C397-事故日Cb)/365.25)</f>
        <v>5.4799392664986269E-5</v>
      </c>
      <c r="V397" s="297">
        <f t="shared" si="89"/>
        <v>8.9539174891212182E-4</v>
      </c>
      <c r="W397" s="293">
        <f t="shared" si="93"/>
        <v>8.9539174891212182E-4</v>
      </c>
      <c r="X397" s="293">
        <f t="shared" si="91"/>
        <v>8.9550477371944548E-4</v>
      </c>
      <c r="Y397" s="293">
        <f t="shared" si="83"/>
        <v>8.9550477371944548E-4</v>
      </c>
      <c r="Z397" s="293">
        <f>ND代替値*2.71828^(-(0.69315/30.07)*(C397-事故日Cb)/365.25)</f>
        <v>8.9550477371944548E-4</v>
      </c>
      <c r="AA397" s="298">
        <f>ND代替値*2.71828^(-(0.69315/30.07)*(C397-事故日Cb)/365.25)</f>
        <v>8.9550477371944548E-4</v>
      </c>
      <c r="AB397" s="222">
        <v>30.4</v>
      </c>
      <c r="AC397" s="6"/>
      <c r="AD397" s="438">
        <f t="shared" si="75"/>
        <v>8.1409524883585951E-2</v>
      </c>
      <c r="AE397" s="438">
        <f t="shared" si="76"/>
        <v>4.981762969544206E-4</v>
      </c>
      <c r="AF397" s="225">
        <f t="shared" si="71"/>
        <v>3.8918558935764485E-18</v>
      </c>
      <c r="AG397" s="438">
        <f t="shared" si="77"/>
        <v>9.9999999515682489E-2</v>
      </c>
      <c r="AH397" s="438">
        <f t="shared" si="72"/>
        <v>0.60556066005863129</v>
      </c>
      <c r="AI397" s="438">
        <f t="shared" si="73"/>
        <v>8.067389156617108E-2</v>
      </c>
      <c r="AJ397" s="437">
        <f t="shared" si="74"/>
        <v>7.6507230840368831E-123</v>
      </c>
    </row>
    <row r="398" spans="2:36" ht="12" customHeight="1" x14ac:dyDescent="0.2">
      <c r="B398" s="330">
        <v>34817</v>
      </c>
      <c r="C398" s="339">
        <v>34817</v>
      </c>
      <c r="D398" s="89">
        <v>6.2</v>
      </c>
      <c r="E398" s="90">
        <v>6.5</v>
      </c>
      <c r="F398" s="90">
        <v>4.8899999999999997</v>
      </c>
      <c r="G398" s="90">
        <v>5.28</v>
      </c>
      <c r="H398" s="90"/>
      <c r="I398" s="210"/>
      <c r="J398" s="360">
        <f t="shared" si="95"/>
        <v>1.6500000000000001E-2</v>
      </c>
      <c r="K398" s="364">
        <f t="shared" si="94"/>
        <v>1.6500000000000001E-2</v>
      </c>
      <c r="L398" s="352">
        <v>7.0000000000000007E-2</v>
      </c>
      <c r="M398" s="352">
        <v>0.23</v>
      </c>
      <c r="N398" s="352"/>
      <c r="O398" s="353"/>
      <c r="P398" s="303">
        <f t="shared" si="88"/>
        <v>5.3307067820857108E-5</v>
      </c>
      <c r="Q398" s="304">
        <f t="shared" si="92"/>
        <v>5.3307067820857108E-5</v>
      </c>
      <c r="R398" s="304">
        <f t="shared" si="90"/>
        <v>5.3307067820857108E-5</v>
      </c>
      <c r="S398" s="304">
        <f t="shared" si="85"/>
        <v>5.3307067820857108E-5</v>
      </c>
      <c r="T398" s="127"/>
      <c r="U398" s="281"/>
      <c r="V398" s="287">
        <f t="shared" si="89"/>
        <v>8.9381089864282886E-4</v>
      </c>
      <c r="W398" s="288">
        <f t="shared" si="93"/>
        <v>8.9381089864282886E-4</v>
      </c>
      <c r="X398" s="288">
        <f t="shared" si="91"/>
        <v>8.9381089864282886E-4</v>
      </c>
      <c r="Y398" s="288">
        <f t="shared" si="83"/>
        <v>8.9381089864282886E-4</v>
      </c>
      <c r="Z398" s="127"/>
      <c r="AA398" s="281"/>
      <c r="AB398" s="223">
        <v>17.5</v>
      </c>
      <c r="AC398" s="6"/>
      <c r="AD398" s="438">
        <f t="shared" si="75"/>
        <v>8.1255536240257165E-2</v>
      </c>
      <c r="AE398" s="438">
        <f t="shared" si="76"/>
        <v>4.8460970746233735E-4</v>
      </c>
      <c r="AF398" s="225">
        <f t="shared" si="71"/>
        <v>2.6344443658974998E-18</v>
      </c>
      <c r="AG398" s="438">
        <f t="shared" si="77"/>
        <v>9.9999999511224208E-2</v>
      </c>
      <c r="AH398" s="438">
        <f t="shared" si="72"/>
        <v>0.60277100645936554</v>
      </c>
      <c r="AI398" s="438">
        <f t="shared" si="73"/>
        <v>8.0514566406932025E-2</v>
      </c>
      <c r="AJ398" s="437">
        <f t="shared" si="74"/>
        <v>5.8720984919552647E-124</v>
      </c>
    </row>
    <row r="399" spans="2:36" ht="12" customHeight="1" x14ac:dyDescent="0.2">
      <c r="B399" s="332">
        <v>34850</v>
      </c>
      <c r="C399" s="333">
        <v>34848</v>
      </c>
      <c r="D399" s="93">
        <v>4.9000000000000004</v>
      </c>
      <c r="E399" s="94">
        <v>5.4</v>
      </c>
      <c r="F399" s="94">
        <v>3.91</v>
      </c>
      <c r="G399" s="94">
        <v>3.78</v>
      </c>
      <c r="H399" s="94"/>
      <c r="I399" s="211"/>
      <c r="J399" s="362">
        <f t="shared" si="95"/>
        <v>1.6500000000000001E-2</v>
      </c>
      <c r="K399" s="361">
        <f t="shared" si="94"/>
        <v>1.6500000000000001E-2</v>
      </c>
      <c r="L399" s="355">
        <v>0.14000000000000001</v>
      </c>
      <c r="M399" s="355">
        <v>0.21</v>
      </c>
      <c r="N399" s="355"/>
      <c r="O399" s="356"/>
      <c r="P399" s="305">
        <f t="shared" si="88"/>
        <v>5.1712406527201058E-5</v>
      </c>
      <c r="Q399" s="306">
        <f t="shared" si="92"/>
        <v>5.1712406527201058E-5</v>
      </c>
      <c r="R399" s="306">
        <f t="shared" si="90"/>
        <v>5.1807680122456774E-5</v>
      </c>
      <c r="S399" s="306">
        <f t="shared" si="85"/>
        <v>5.1807680122456774E-5</v>
      </c>
      <c r="T399" s="99"/>
      <c r="U399" s="100"/>
      <c r="V399" s="283">
        <f t="shared" si="89"/>
        <v>8.9195133646508809E-4</v>
      </c>
      <c r="W399" s="284">
        <f t="shared" si="93"/>
        <v>8.9195133646508809E-4</v>
      </c>
      <c r="X399" s="284">
        <f t="shared" si="91"/>
        <v>8.9206392699104319E-4</v>
      </c>
      <c r="Y399" s="284">
        <f t="shared" si="83"/>
        <v>8.9206392699104319E-4</v>
      </c>
      <c r="Z399" s="99"/>
      <c r="AA399" s="100"/>
      <c r="AB399" s="221">
        <v>12.9</v>
      </c>
      <c r="AC399" s="6"/>
      <c r="AD399" s="438">
        <f t="shared" si="75"/>
        <v>8.1096720635549388E-2</v>
      </c>
      <c r="AE399" s="438">
        <f t="shared" si="76"/>
        <v>4.7097891020415249E-4</v>
      </c>
      <c r="AF399" s="225">
        <f t="shared" si="71"/>
        <v>1.7602420365870945E-18</v>
      </c>
      <c r="AG399" s="438">
        <f t="shared" si="77"/>
        <v>9.9999999506617337E-2</v>
      </c>
      <c r="AH399" s="438">
        <f t="shared" si="72"/>
        <v>0.59990186459031924</v>
      </c>
      <c r="AI399" s="438">
        <f t="shared" si="73"/>
        <v>8.0350260965173392E-2</v>
      </c>
      <c r="AJ399" s="437">
        <f t="shared" si="74"/>
        <v>4.1373336097471321E-125</v>
      </c>
    </row>
    <row r="400" spans="2:36" ht="12" customHeight="1" x14ac:dyDescent="0.2">
      <c r="B400" s="332">
        <v>34880</v>
      </c>
      <c r="C400" s="338">
        <v>34879</v>
      </c>
      <c r="D400" s="93">
        <v>3.5</v>
      </c>
      <c r="E400" s="94">
        <v>1.4</v>
      </c>
      <c r="F400" s="94">
        <v>1.49</v>
      </c>
      <c r="G400" s="94">
        <v>1.5</v>
      </c>
      <c r="H400" s="94">
        <v>2.14</v>
      </c>
      <c r="I400" s="211">
        <v>2.29</v>
      </c>
      <c r="J400" s="362">
        <f t="shared" si="95"/>
        <v>1.6500000000000001E-2</v>
      </c>
      <c r="K400" s="361">
        <f t="shared" si="94"/>
        <v>1.6500000000000001E-2</v>
      </c>
      <c r="L400" s="355">
        <v>0.23</v>
      </c>
      <c r="M400" s="355">
        <v>0.21</v>
      </c>
      <c r="N400" s="355">
        <v>0.2</v>
      </c>
      <c r="O400" s="356">
        <v>0.47</v>
      </c>
      <c r="P400" s="305">
        <f t="shared" si="88"/>
        <v>5.0304148054665849E-5</v>
      </c>
      <c r="Q400" s="306">
        <f t="shared" si="92"/>
        <v>5.0304148054665849E-5</v>
      </c>
      <c r="R400" s="306">
        <f t="shared" si="90"/>
        <v>5.0350466258822022E-5</v>
      </c>
      <c r="S400" s="306">
        <f t="shared" si="85"/>
        <v>5.0350466258822022E-5</v>
      </c>
      <c r="T400" s="306">
        <f>ND代替値*2.71828^(-(0.69315/2.062)*(C400-事故日Cb)/365.25)</f>
        <v>5.0350466258822022E-5</v>
      </c>
      <c r="U400" s="307">
        <f>ND代替値*2.71828^(-(0.69315/2.062)*(C400-事故日Cb)/365.25)</f>
        <v>5.0350466258822022E-5</v>
      </c>
      <c r="V400" s="283">
        <f t="shared" si="89"/>
        <v>8.9026418282533938E-4</v>
      </c>
      <c r="W400" s="284">
        <f t="shared" si="93"/>
        <v>8.9026418282533938E-4</v>
      </c>
      <c r="X400" s="284">
        <f t="shared" si="91"/>
        <v>8.9032036983102171E-4</v>
      </c>
      <c r="Y400" s="284">
        <f t="shared" si="83"/>
        <v>8.9032036983102171E-4</v>
      </c>
      <c r="Z400" s="284">
        <f>ND代替値*2.71828^(-(0.69315/30.07)*(C400-事故日Cb)/365.25)</f>
        <v>8.9032036983102171E-4</v>
      </c>
      <c r="AA400" s="296">
        <f>ND代替値*2.71828^(-(0.69315/30.07)*(C400-事故日Cb)/365.25)</f>
        <v>8.9032036983102171E-4</v>
      </c>
      <c r="AB400" s="221">
        <v>10.9</v>
      </c>
      <c r="AC400" s="6"/>
      <c r="AD400" s="438">
        <f t="shared" si="75"/>
        <v>8.0938215439183794E-2</v>
      </c>
      <c r="AE400" s="438">
        <f t="shared" si="76"/>
        <v>4.5773151144383657E-4</v>
      </c>
      <c r="AF400" s="225">
        <f t="shared" si="71"/>
        <v>1.1761311293862464E-18</v>
      </c>
      <c r="AG400" s="438">
        <f t="shared" si="77"/>
        <v>9.9999999502010439E-2</v>
      </c>
      <c r="AH400" s="438">
        <f t="shared" si="72"/>
        <v>0.59704637960751428</v>
      </c>
      <c r="AI400" s="438">
        <f t="shared" si="73"/>
        <v>8.0186290820236122E-2</v>
      </c>
      <c r="AJ400" s="437">
        <f t="shared" si="74"/>
        <v>2.9150616975842939E-126</v>
      </c>
    </row>
    <row r="401" spans="2:36" ht="12" customHeight="1" x14ac:dyDescent="0.2">
      <c r="B401" s="332">
        <v>34911</v>
      </c>
      <c r="C401" s="333">
        <v>34911</v>
      </c>
      <c r="D401" s="93">
        <v>2</v>
      </c>
      <c r="E401" s="94">
        <v>1.9</v>
      </c>
      <c r="F401" s="94">
        <v>2.0099999999999998</v>
      </c>
      <c r="G401" s="94">
        <v>1.86</v>
      </c>
      <c r="H401" s="94"/>
      <c r="I401" s="211"/>
      <c r="J401" s="362">
        <f t="shared" si="95"/>
        <v>1.6500000000000001E-2</v>
      </c>
      <c r="K401" s="361">
        <f t="shared" si="94"/>
        <v>1.6500000000000001E-2</v>
      </c>
      <c r="L401" s="355">
        <v>0.23</v>
      </c>
      <c r="M401" s="355">
        <v>0.22</v>
      </c>
      <c r="N401" s="355"/>
      <c r="O401" s="356"/>
      <c r="P401" s="305">
        <f t="shared" si="88"/>
        <v>4.8889224596014013E-5</v>
      </c>
      <c r="Q401" s="306">
        <f t="shared" si="92"/>
        <v>4.8889224596014013E-5</v>
      </c>
      <c r="R401" s="306">
        <f t="shared" si="90"/>
        <v>4.8889224596014013E-5</v>
      </c>
      <c r="S401" s="306">
        <f t="shared" si="85"/>
        <v>4.8889224596014013E-5</v>
      </c>
      <c r="T401" s="99"/>
      <c r="U401" s="100"/>
      <c r="V401" s="283">
        <f t="shared" si="89"/>
        <v>8.8852414330203801E-4</v>
      </c>
      <c r="W401" s="284">
        <f t="shared" si="93"/>
        <v>8.8852414330203801E-4</v>
      </c>
      <c r="X401" s="284">
        <f t="shared" si="91"/>
        <v>8.8852414330203801E-4</v>
      </c>
      <c r="Y401" s="284">
        <f t="shared" si="83"/>
        <v>8.8852414330203801E-4</v>
      </c>
      <c r="Z401" s="99"/>
      <c r="AA401" s="100"/>
      <c r="AB401" s="221">
        <v>12</v>
      </c>
      <c r="AC401" s="6"/>
      <c r="AD401" s="438">
        <f t="shared" si="75"/>
        <v>8.0774922118367093E-2</v>
      </c>
      <c r="AE401" s="438">
        <f t="shared" si="76"/>
        <v>4.4444749632740013E-4</v>
      </c>
      <c r="AF401" s="225">
        <f t="shared" si="71"/>
        <v>7.7569354514520396E-19</v>
      </c>
      <c r="AG401" s="438">
        <f t="shared" si="77"/>
        <v>9.9999999497254938E-2</v>
      </c>
      <c r="AH401" s="438">
        <f t="shared" si="72"/>
        <v>0.59411303809931648</v>
      </c>
      <c r="AI401" s="438">
        <f t="shared" si="73"/>
        <v>8.0017382285690788E-2</v>
      </c>
      <c r="AJ401" s="437">
        <f t="shared" si="74"/>
        <v>1.8854339484269258E-127</v>
      </c>
    </row>
    <row r="402" spans="2:36" ht="12" customHeight="1" x14ac:dyDescent="0.2">
      <c r="B402" s="332">
        <v>34942</v>
      </c>
      <c r="C402" s="338">
        <v>34939</v>
      </c>
      <c r="D402" s="93">
        <v>2.8</v>
      </c>
      <c r="E402" s="94">
        <v>2.9</v>
      </c>
      <c r="F402" s="94">
        <v>2.3199999999999998</v>
      </c>
      <c r="G402" s="94">
        <v>2.09</v>
      </c>
      <c r="H402" s="94"/>
      <c r="I402" s="211"/>
      <c r="J402" s="362">
        <f t="shared" si="95"/>
        <v>1.6500000000000001E-2</v>
      </c>
      <c r="K402" s="361">
        <f t="shared" si="94"/>
        <v>1.6500000000000001E-2</v>
      </c>
      <c r="L402" s="355">
        <v>0.22</v>
      </c>
      <c r="M402" s="355">
        <v>0.19</v>
      </c>
      <c r="N402" s="355"/>
      <c r="O402" s="356"/>
      <c r="P402" s="305">
        <f t="shared" si="88"/>
        <v>4.7514099215080703E-5</v>
      </c>
      <c r="Q402" s="306">
        <f t="shared" si="92"/>
        <v>4.7514099215080703E-5</v>
      </c>
      <c r="R402" s="306">
        <f t="shared" si="90"/>
        <v>4.7645467790474829E-5</v>
      </c>
      <c r="S402" s="306">
        <f t="shared" si="85"/>
        <v>4.7645467790474829E-5</v>
      </c>
      <c r="T402" s="99"/>
      <c r="U402" s="100"/>
      <c r="V402" s="283">
        <f t="shared" si="89"/>
        <v>8.8678750472151425E-4</v>
      </c>
      <c r="W402" s="284">
        <f t="shared" si="93"/>
        <v>8.8678750472151425E-4</v>
      </c>
      <c r="X402" s="284">
        <f t="shared" si="91"/>
        <v>8.8695541806761528E-4</v>
      </c>
      <c r="Y402" s="284">
        <f t="shared" si="83"/>
        <v>8.8695541806761528E-4</v>
      </c>
      <c r="Z402" s="99"/>
      <c r="AA402" s="100"/>
      <c r="AB402" s="221">
        <v>12.7</v>
      </c>
      <c r="AC402" s="6"/>
      <c r="AD402" s="438">
        <f t="shared" si="75"/>
        <v>8.0632310733419574E-2</v>
      </c>
      <c r="AE402" s="438">
        <f t="shared" si="76"/>
        <v>4.3314061627704393E-4</v>
      </c>
      <c r="AF402" s="225">
        <f t="shared" si="71"/>
        <v>5.3891504257460164E-19</v>
      </c>
      <c r="AG402" s="438">
        <f t="shared" si="77"/>
        <v>9.9999999493093891E-2</v>
      </c>
      <c r="AH402" s="438">
        <f t="shared" si="72"/>
        <v>0.59155818885450129</v>
      </c>
      <c r="AI402" s="438">
        <f t="shared" si="73"/>
        <v>7.9869879208847125E-2</v>
      </c>
      <c r="AJ402" s="437">
        <f t="shared" si="74"/>
        <v>1.7172338774105107E-128</v>
      </c>
    </row>
    <row r="403" spans="2:36" ht="12" customHeight="1" x14ac:dyDescent="0.2">
      <c r="B403" s="332">
        <v>34972</v>
      </c>
      <c r="C403" s="333">
        <v>34970</v>
      </c>
      <c r="D403" s="93">
        <v>5.2</v>
      </c>
      <c r="E403" s="94">
        <v>4.9000000000000004</v>
      </c>
      <c r="F403" s="94">
        <v>1.41</v>
      </c>
      <c r="G403" s="94">
        <v>3.67</v>
      </c>
      <c r="H403" s="94">
        <v>2.14</v>
      </c>
      <c r="I403" s="211">
        <v>2.34</v>
      </c>
      <c r="J403" s="362">
        <f t="shared" si="95"/>
        <v>1.6500000000000001E-2</v>
      </c>
      <c r="K403" s="361">
        <f t="shared" si="94"/>
        <v>1.6500000000000001E-2</v>
      </c>
      <c r="L403" s="355">
        <v>0.22</v>
      </c>
      <c r="M403" s="355">
        <v>0.23</v>
      </c>
      <c r="N403" s="355">
        <v>0.22</v>
      </c>
      <c r="O403" s="356">
        <v>0.46</v>
      </c>
      <c r="P403" s="305">
        <f t="shared" si="88"/>
        <v>4.6220171175794433E-5</v>
      </c>
      <c r="Q403" s="306">
        <f t="shared" si="92"/>
        <v>4.6220171175794433E-5</v>
      </c>
      <c r="R403" s="306">
        <f t="shared" si="90"/>
        <v>4.6305326019225212E-5</v>
      </c>
      <c r="S403" s="306">
        <f t="shared" si="85"/>
        <v>4.6305326019225212E-5</v>
      </c>
      <c r="T403" s="306">
        <f>ND代替値*2.71828^(-(0.69315/2.062)*(C403-事故日Cb)/365.25)</f>
        <v>4.6305326019225212E-5</v>
      </c>
      <c r="U403" s="307">
        <f>ND代替値*2.71828^(-(0.69315/2.062)*(C403-事故日Cb)/365.25)</f>
        <v>4.6305326019225212E-5</v>
      </c>
      <c r="V403" s="283">
        <f t="shared" si="89"/>
        <v>8.8511011862979787E-4</v>
      </c>
      <c r="W403" s="284">
        <f t="shared" si="93"/>
        <v>8.8511011862979787E-4</v>
      </c>
      <c r="X403" s="284">
        <f t="shared" si="91"/>
        <v>8.8522184559259361E-4</v>
      </c>
      <c r="Y403" s="284">
        <f t="shared" si="83"/>
        <v>8.8522184559259361E-4</v>
      </c>
      <c r="Z403" s="284">
        <f>ND代替値*2.71828^(-(0.69315/30.07)*(C403-事故日Cb)/365.25)</f>
        <v>8.8522184559259361E-4</v>
      </c>
      <c r="AA403" s="296">
        <f>ND代替値*2.71828^(-(0.69315/30.07)*(C403-事故日Cb)/365.25)</f>
        <v>8.8522184559259361E-4</v>
      </c>
      <c r="AB403" s="221">
        <v>11</v>
      </c>
      <c r="AC403" s="6"/>
      <c r="AD403" s="438">
        <f t="shared" si="75"/>
        <v>8.0474713235690332E-2</v>
      </c>
      <c r="AE403" s="438">
        <f t="shared" si="76"/>
        <v>4.2095750926568373E-4</v>
      </c>
      <c r="AF403" s="225">
        <f t="shared" si="71"/>
        <v>3.6008386602074591E-19</v>
      </c>
      <c r="AG403" s="438">
        <f t="shared" si="77"/>
        <v>9.9999999488486993E-2</v>
      </c>
      <c r="AH403" s="438">
        <f t="shared" si="72"/>
        <v>0.58874241910208858</v>
      </c>
      <c r="AI403" s="438">
        <f t="shared" si="73"/>
        <v>7.9706889375177836E-2</v>
      </c>
      <c r="AJ403" s="437">
        <f t="shared" si="74"/>
        <v>1.2099200050101296E-129</v>
      </c>
    </row>
    <row r="404" spans="2:36" ht="12" customHeight="1" x14ac:dyDescent="0.2">
      <c r="B404" s="332">
        <v>35003</v>
      </c>
      <c r="C404" s="338">
        <v>35002</v>
      </c>
      <c r="D404" s="93">
        <v>5.7</v>
      </c>
      <c r="E404" s="94">
        <v>5.2</v>
      </c>
      <c r="F404" s="94">
        <v>3.86</v>
      </c>
      <c r="G404" s="94">
        <v>4.5999999999999996</v>
      </c>
      <c r="H404" s="94"/>
      <c r="I404" s="211"/>
      <c r="J404" s="362">
        <f t="shared" si="95"/>
        <v>1.6500000000000001E-2</v>
      </c>
      <c r="K404" s="361">
        <f t="shared" si="94"/>
        <v>1.6500000000000001E-2</v>
      </c>
      <c r="L404" s="361">
        <f t="shared" ref="L404:M423" si="96">ND代替値</f>
        <v>1.6500000000000001E-2</v>
      </c>
      <c r="M404" s="361">
        <f t="shared" si="96"/>
        <v>1.6500000000000001E-2</v>
      </c>
      <c r="N404" s="355"/>
      <c r="O404" s="356"/>
      <c r="P404" s="305">
        <f t="shared" si="88"/>
        <v>4.492011925187624E-5</v>
      </c>
      <c r="Q404" s="306">
        <f t="shared" si="92"/>
        <v>4.492011925187624E-5</v>
      </c>
      <c r="R404" s="306">
        <f t="shared" si="90"/>
        <v>4.4961480040890439E-5</v>
      </c>
      <c r="S404" s="306">
        <f t="shared" si="85"/>
        <v>4.4961480040890439E-5</v>
      </c>
      <c r="T404" s="99"/>
      <c r="U404" s="100"/>
      <c r="V404" s="283">
        <f t="shared" si="89"/>
        <v>8.8338015283020554E-4</v>
      </c>
      <c r="W404" s="284">
        <f t="shared" si="93"/>
        <v>8.8338015283020554E-4</v>
      </c>
      <c r="X404" s="284">
        <f t="shared" si="91"/>
        <v>8.8343590536594098E-4</v>
      </c>
      <c r="Y404" s="284">
        <f t="shared" si="83"/>
        <v>8.8343590536594098E-4</v>
      </c>
      <c r="Z404" s="99"/>
      <c r="AA404" s="100"/>
      <c r="AB404" s="221">
        <v>19.8</v>
      </c>
      <c r="AC404" s="6"/>
      <c r="AD404" s="438">
        <f t="shared" si="75"/>
        <v>8.0312355033267363E-2</v>
      </c>
      <c r="AE404" s="438">
        <f t="shared" si="76"/>
        <v>4.0874072764445851E-4</v>
      </c>
      <c r="AF404" s="225">
        <f t="shared" si="71"/>
        <v>2.374860452243798E-19</v>
      </c>
      <c r="AG404" s="438">
        <f t="shared" si="77"/>
        <v>9.9999999483731505E-2</v>
      </c>
      <c r="AH404" s="438">
        <f t="shared" si="72"/>
        <v>0.58584987568406421</v>
      </c>
      <c r="AI404" s="438">
        <f t="shared" si="73"/>
        <v>7.9538990676537316E-2</v>
      </c>
      <c r="AJ404" s="437">
        <f t="shared" si="74"/>
        <v>7.8256465522403533E-131</v>
      </c>
    </row>
    <row r="405" spans="2:36" ht="12" customHeight="1" x14ac:dyDescent="0.2">
      <c r="B405" s="332">
        <v>35034</v>
      </c>
      <c r="C405" s="333">
        <v>35031</v>
      </c>
      <c r="D405" s="93">
        <v>5.2</v>
      </c>
      <c r="E405" s="94">
        <v>4.7</v>
      </c>
      <c r="F405" s="94">
        <v>4.5199999999999996</v>
      </c>
      <c r="G405" s="94">
        <v>4.59</v>
      </c>
      <c r="H405" s="94"/>
      <c r="I405" s="211"/>
      <c r="J405" s="362">
        <f t="shared" si="95"/>
        <v>1.6500000000000001E-2</v>
      </c>
      <c r="K405" s="361">
        <f t="shared" si="94"/>
        <v>1.6500000000000001E-2</v>
      </c>
      <c r="L405" s="361">
        <f t="shared" si="96"/>
        <v>1.6500000000000001E-2</v>
      </c>
      <c r="M405" s="361">
        <f t="shared" si="96"/>
        <v>1.6500000000000001E-2</v>
      </c>
      <c r="N405" s="355"/>
      <c r="O405" s="356"/>
      <c r="P405" s="305">
        <f t="shared" si="88"/>
        <v>4.3656634371348119E-5</v>
      </c>
      <c r="Q405" s="306">
        <f t="shared" si="92"/>
        <v>4.3656634371348119E-5</v>
      </c>
      <c r="R405" s="306">
        <f t="shared" si="90"/>
        <v>4.3777337698541708E-5</v>
      </c>
      <c r="S405" s="306">
        <f t="shared" si="85"/>
        <v>4.3777337698541708E-5</v>
      </c>
      <c r="T405" s="99"/>
      <c r="U405" s="100"/>
      <c r="V405" s="283">
        <f t="shared" si="89"/>
        <v>8.8165356828409235E-4</v>
      </c>
      <c r="W405" s="284">
        <f t="shared" si="93"/>
        <v>8.8165356828409235E-4</v>
      </c>
      <c r="X405" s="284">
        <f t="shared" si="91"/>
        <v>8.8182050951856423E-4</v>
      </c>
      <c r="Y405" s="284">
        <f t="shared" si="83"/>
        <v>8.8182050951856423E-4</v>
      </c>
      <c r="Z405" s="99"/>
      <c r="AA405" s="100"/>
      <c r="AB405" s="221">
        <v>8.3000000000000007</v>
      </c>
      <c r="AC405" s="6"/>
      <c r="AD405" s="438">
        <f t="shared" si="75"/>
        <v>8.0165500865324021E-2</v>
      </c>
      <c r="AE405" s="438">
        <f t="shared" si="76"/>
        <v>3.9797579725947004E-4</v>
      </c>
      <c r="AF405" s="225">
        <f t="shared" si="71"/>
        <v>1.628618260795985E-19</v>
      </c>
      <c r="AG405" s="438">
        <f t="shared" si="77"/>
        <v>9.9999999479421828E-2</v>
      </c>
      <c r="AH405" s="438">
        <f t="shared" si="72"/>
        <v>0.58324078540465629</v>
      </c>
      <c r="AI405" s="438">
        <f t="shared" si="73"/>
        <v>7.938713799079114E-2</v>
      </c>
      <c r="AJ405" s="437">
        <f t="shared" si="74"/>
        <v>6.542966784770805E-132</v>
      </c>
    </row>
    <row r="406" spans="2:36" ht="12" customHeight="1" x14ac:dyDescent="0.2">
      <c r="B406" s="332">
        <v>35060</v>
      </c>
      <c r="C406" s="338">
        <v>35058</v>
      </c>
      <c r="D406" s="93">
        <v>4.5999999999999996</v>
      </c>
      <c r="E406" s="94">
        <v>4</v>
      </c>
      <c r="F406" s="94">
        <v>3.65</v>
      </c>
      <c r="G406" s="94">
        <v>3.78</v>
      </c>
      <c r="H406" s="94">
        <v>3.26</v>
      </c>
      <c r="I406" s="211">
        <v>3.01</v>
      </c>
      <c r="J406" s="362">
        <f t="shared" si="95"/>
        <v>1.6500000000000001E-2</v>
      </c>
      <c r="K406" s="361">
        <f t="shared" si="94"/>
        <v>1.6500000000000001E-2</v>
      </c>
      <c r="L406" s="361">
        <f t="shared" si="96"/>
        <v>1.6500000000000001E-2</v>
      </c>
      <c r="M406" s="361">
        <f t="shared" si="96"/>
        <v>1.6500000000000001E-2</v>
      </c>
      <c r="N406" s="361">
        <f>ND代替値</f>
        <v>1.6500000000000001E-2</v>
      </c>
      <c r="O406" s="380">
        <f>ND代替値</f>
        <v>1.6500000000000001E-2</v>
      </c>
      <c r="P406" s="305">
        <f t="shared" si="88"/>
        <v>4.262438189822114E-5</v>
      </c>
      <c r="Q406" s="306">
        <f t="shared" si="92"/>
        <v>4.262438189822114E-5</v>
      </c>
      <c r="R406" s="306">
        <f t="shared" si="90"/>
        <v>4.27029119528389E-5</v>
      </c>
      <c r="S406" s="306">
        <f t="shared" si="85"/>
        <v>4.27029119528389E-5</v>
      </c>
      <c r="T406" s="306">
        <f>ND代替値*2.71828^(-(0.69315/2.062)*(C406-事故日Cb)/365.25)</f>
        <v>4.27029119528389E-5</v>
      </c>
      <c r="U406" s="307">
        <f>ND代替値*2.71828^(-(0.69315/2.062)*(C406-事故日Cb)/365.25)</f>
        <v>4.27029119528389E-5</v>
      </c>
      <c r="V406" s="283">
        <f t="shared" si="89"/>
        <v>8.802080674833743E-4</v>
      </c>
      <c r="W406" s="284">
        <f t="shared" si="93"/>
        <v>8.802080674833743E-4</v>
      </c>
      <c r="X406" s="284">
        <f t="shared" si="91"/>
        <v>8.8031917566295376E-4</v>
      </c>
      <c r="Y406" s="284">
        <f t="shared" si="83"/>
        <v>8.8031917566295376E-4</v>
      </c>
      <c r="Z406" s="284">
        <f>ND代替値*2.71828^(-(0.69315/30.07)*(C406-事故日Cb)/365.25)</f>
        <v>8.8031917566295376E-4</v>
      </c>
      <c r="AA406" s="296">
        <f>ND代替値*2.71828^(-(0.69315/30.07)*(C406-事故日Cb)/365.25)</f>
        <v>8.8031917566295376E-4</v>
      </c>
      <c r="AB406" s="221">
        <v>7.5</v>
      </c>
      <c r="AC406" s="6"/>
      <c r="AD406" s="438">
        <f t="shared" si="75"/>
        <v>8.0029015969359435E-2</v>
      </c>
      <c r="AE406" s="438">
        <f t="shared" si="76"/>
        <v>3.882082904803536E-4</v>
      </c>
      <c r="AF406" s="225">
        <f t="shared" si="71"/>
        <v>1.1463001587229579E-19</v>
      </c>
      <c r="AG406" s="438">
        <f t="shared" si="77"/>
        <v>9.9999999475409385E-2</v>
      </c>
      <c r="AH406" s="438">
        <f t="shared" si="72"/>
        <v>0.58082207867846192</v>
      </c>
      <c r="AI406" s="438">
        <f t="shared" si="73"/>
        <v>7.9246018525267262E-2</v>
      </c>
      <c r="AJ406" s="437">
        <f t="shared" si="74"/>
        <v>6.4916706641090001E-133</v>
      </c>
    </row>
    <row r="407" spans="2:36" ht="12" customHeight="1" x14ac:dyDescent="0.2">
      <c r="B407" s="332">
        <v>35095</v>
      </c>
      <c r="C407" s="338">
        <v>35093</v>
      </c>
      <c r="D407" s="93">
        <v>4.8</v>
      </c>
      <c r="E407" s="94">
        <v>3.9</v>
      </c>
      <c r="F407" s="94">
        <v>3.58</v>
      </c>
      <c r="G407" s="94">
        <v>3.72</v>
      </c>
      <c r="H407" s="94"/>
      <c r="I407" s="211"/>
      <c r="J407" s="362">
        <f t="shared" si="95"/>
        <v>1.6500000000000001E-2</v>
      </c>
      <c r="K407" s="361">
        <f t="shared" si="94"/>
        <v>1.6500000000000001E-2</v>
      </c>
      <c r="L407" s="361">
        <f t="shared" si="96"/>
        <v>1.6500000000000001E-2</v>
      </c>
      <c r="M407" s="361">
        <f t="shared" si="96"/>
        <v>1.6500000000000001E-2</v>
      </c>
      <c r="N407" s="355"/>
      <c r="O407" s="356"/>
      <c r="P407" s="305">
        <f t="shared" si="88"/>
        <v>4.1273248456619932E-5</v>
      </c>
      <c r="Q407" s="306">
        <f t="shared" si="92"/>
        <v>4.1273248456619932E-5</v>
      </c>
      <c r="R407" s="306">
        <f t="shared" si="90"/>
        <v>4.1349289218062287E-5</v>
      </c>
      <c r="S407" s="306">
        <f t="shared" si="85"/>
        <v>4.1349289218062287E-5</v>
      </c>
      <c r="T407" s="99"/>
      <c r="U407" s="100"/>
      <c r="V407" s="283">
        <f t="shared" si="89"/>
        <v>8.782659427961629E-4</v>
      </c>
      <c r="W407" s="284">
        <f t="shared" si="93"/>
        <v>8.782659427961629E-4</v>
      </c>
      <c r="X407" s="284">
        <f t="shared" si="91"/>
        <v>8.7837680582241253E-4</v>
      </c>
      <c r="Y407" s="284">
        <f t="shared" si="83"/>
        <v>8.7837680582241253E-4</v>
      </c>
      <c r="Z407" s="99"/>
      <c r="AA407" s="100"/>
      <c r="AB407" s="221">
        <v>10</v>
      </c>
      <c r="AC407" s="6"/>
      <c r="AD407" s="438">
        <f t="shared" si="75"/>
        <v>7.9852436892946591E-2</v>
      </c>
      <c r="AE407" s="438">
        <f t="shared" si="76"/>
        <v>3.7590262925511167E-4</v>
      </c>
      <c r="AF407" s="225">
        <f t="shared" si="71"/>
        <v>7.270863864898886E-20</v>
      </c>
      <c r="AG407" s="438">
        <f t="shared" si="77"/>
        <v>9.9999999470208059E-2</v>
      </c>
      <c r="AH407" s="438">
        <f t="shared" si="72"/>
        <v>0.5777016406457961</v>
      </c>
      <c r="AI407" s="438">
        <f t="shared" si="73"/>
        <v>7.9063459177589557E-2</v>
      </c>
      <c r="AJ407" s="437">
        <f t="shared" si="74"/>
        <v>3.2480980843529319E-134</v>
      </c>
    </row>
    <row r="408" spans="2:36" ht="12" customHeight="1" x14ac:dyDescent="0.2">
      <c r="B408" s="332">
        <v>35123</v>
      </c>
      <c r="C408" s="338">
        <v>35121</v>
      </c>
      <c r="D408" s="93">
        <v>5.8</v>
      </c>
      <c r="E408" s="94">
        <v>4.5999999999999996</v>
      </c>
      <c r="F408" s="94">
        <v>4.2699999999999996</v>
      </c>
      <c r="G408" s="94">
        <v>4.1900000000000004</v>
      </c>
      <c r="H408" s="94"/>
      <c r="I408" s="211"/>
      <c r="J408" s="362">
        <f t="shared" si="95"/>
        <v>1.6500000000000001E-2</v>
      </c>
      <c r="K408" s="361">
        <f t="shared" si="94"/>
        <v>1.6500000000000001E-2</v>
      </c>
      <c r="L408" s="361">
        <f t="shared" si="96"/>
        <v>1.6500000000000001E-2</v>
      </c>
      <c r="M408" s="361">
        <f t="shared" si="96"/>
        <v>1.6500000000000001E-2</v>
      </c>
      <c r="N408" s="355"/>
      <c r="O408" s="356"/>
      <c r="P408" s="305">
        <f t="shared" si="88"/>
        <v>4.0223244410149208E-5</v>
      </c>
      <c r="Q408" s="306">
        <f t="shared" si="92"/>
        <v>4.0223244410149208E-5</v>
      </c>
      <c r="R408" s="306">
        <f t="shared" si="90"/>
        <v>4.0297350671395971E-5</v>
      </c>
      <c r="S408" s="306">
        <f t="shared" si="85"/>
        <v>4.0297350671395971E-5</v>
      </c>
      <c r="T408" s="99"/>
      <c r="U408" s="100"/>
      <c r="V408" s="283">
        <f t="shared" si="89"/>
        <v>8.7671532882873803E-4</v>
      </c>
      <c r="W408" s="284">
        <f t="shared" si="93"/>
        <v>8.7671532882873803E-4</v>
      </c>
      <c r="X408" s="284">
        <f t="shared" si="91"/>
        <v>8.7682599612184053E-4</v>
      </c>
      <c r="Y408" s="284">
        <f t="shared" si="83"/>
        <v>8.7682599612184053E-4</v>
      </c>
      <c r="Z408" s="99"/>
      <c r="AA408" s="100"/>
      <c r="AB408" s="221">
        <v>4</v>
      </c>
      <c r="AC408" s="6"/>
      <c r="AD408" s="438">
        <f t="shared" si="75"/>
        <v>7.9711454192894604E-2</v>
      </c>
      <c r="AE408" s="438">
        <f t="shared" si="76"/>
        <v>3.6633955155814516E-4</v>
      </c>
      <c r="AF408" s="225">
        <f t="shared" si="71"/>
        <v>5.0514509677563786E-20</v>
      </c>
      <c r="AG408" s="438">
        <f t="shared" si="77"/>
        <v>9.9999999466047013E-2</v>
      </c>
      <c r="AH408" s="438">
        <f t="shared" si="72"/>
        <v>0.57521736491763809</v>
      </c>
      <c r="AI408" s="438">
        <f t="shared" si="73"/>
        <v>7.891771455109127E-2</v>
      </c>
      <c r="AJ408" s="437">
        <f t="shared" si="74"/>
        <v>2.9583343782775933E-135</v>
      </c>
    </row>
    <row r="409" spans="2:36" ht="12" customHeight="1" x14ac:dyDescent="0.2">
      <c r="B409" s="334">
        <v>35153</v>
      </c>
      <c r="C409" s="335">
        <v>35149</v>
      </c>
      <c r="D409" s="97">
        <v>6.7</v>
      </c>
      <c r="E409" s="98">
        <v>5.0999999999999996</v>
      </c>
      <c r="F409" s="98">
        <v>4.74</v>
      </c>
      <c r="G409" s="98">
        <v>4.63</v>
      </c>
      <c r="H409" s="98">
        <v>3.23</v>
      </c>
      <c r="I409" s="212">
        <v>3.15</v>
      </c>
      <c r="J409" s="370">
        <f t="shared" si="95"/>
        <v>1.6500000000000001E-2</v>
      </c>
      <c r="K409" s="363">
        <f t="shared" si="94"/>
        <v>1.6500000000000001E-2</v>
      </c>
      <c r="L409" s="363">
        <f t="shared" si="96"/>
        <v>1.6500000000000001E-2</v>
      </c>
      <c r="M409" s="363">
        <f t="shared" si="96"/>
        <v>1.6500000000000001E-2</v>
      </c>
      <c r="N409" s="363">
        <f>ND代替値</f>
        <v>1.6500000000000001E-2</v>
      </c>
      <c r="O409" s="381">
        <f>ND代替値</f>
        <v>1.6500000000000001E-2</v>
      </c>
      <c r="P409" s="310">
        <f t="shared" si="88"/>
        <v>3.9127864625345509E-5</v>
      </c>
      <c r="Q409" s="311">
        <f t="shared" si="92"/>
        <v>3.9127864625345509E-5</v>
      </c>
      <c r="R409" s="311">
        <f t="shared" si="90"/>
        <v>3.9272173762641462E-5</v>
      </c>
      <c r="S409" s="311">
        <f t="shared" si="85"/>
        <v>3.9272173762641462E-5</v>
      </c>
      <c r="T409" s="311">
        <f>ND代替値*2.71828^(-(0.69315/2.062)*(C409-事故日Cb)/365.25)</f>
        <v>3.9272173762641462E-5</v>
      </c>
      <c r="U409" s="312">
        <f>ND代替値*2.71828^(-(0.69315/2.062)*(C409-事故日Cb)/365.25)</f>
        <v>3.9272173762641462E-5</v>
      </c>
      <c r="V409" s="297">
        <f t="shared" si="89"/>
        <v>8.7505699457037032E-4</v>
      </c>
      <c r="W409" s="293">
        <f t="shared" si="93"/>
        <v>8.7505699457037032E-4</v>
      </c>
      <c r="X409" s="293">
        <f t="shared" si="91"/>
        <v>8.7527792443838309E-4</v>
      </c>
      <c r="Y409" s="293">
        <f t="shared" si="83"/>
        <v>8.7527792443838309E-4</v>
      </c>
      <c r="Z409" s="293">
        <f>ND代替値*2.71828^(-(0.69315/30.07)*(C409-事故日Cb)/365.25)</f>
        <v>8.7527792443838309E-4</v>
      </c>
      <c r="AA409" s="298">
        <f>ND代替値*2.71828^(-(0.69315/30.07)*(C409-事故日Cb)/365.25)</f>
        <v>8.7527792443838309E-4</v>
      </c>
      <c r="AB409" s="222">
        <v>6.8</v>
      </c>
      <c r="AC409" s="6"/>
      <c r="AD409" s="438">
        <f t="shared" si="75"/>
        <v>7.9570720403489378E-2</v>
      </c>
      <c r="AE409" s="438">
        <f t="shared" si="76"/>
        <v>3.5701976147855868E-4</v>
      </c>
      <c r="AF409" s="225">
        <f t="shared" si="71"/>
        <v>3.5095082721648107E-20</v>
      </c>
      <c r="AG409" s="438">
        <f t="shared" si="77"/>
        <v>9.9999999461885938E-2</v>
      </c>
      <c r="AH409" s="438">
        <f t="shared" si="72"/>
        <v>0.5727437722574501</v>
      </c>
      <c r="AI409" s="438">
        <f t="shared" si="73"/>
        <v>7.8772238588478607E-2</v>
      </c>
      <c r="AJ409" s="437">
        <f t="shared" si="74"/>
        <v>2.694420570566775E-136</v>
      </c>
    </row>
    <row r="410" spans="2:36" ht="12" customHeight="1" x14ac:dyDescent="0.2">
      <c r="B410" s="330">
        <v>35185</v>
      </c>
      <c r="C410" s="339">
        <v>35185</v>
      </c>
      <c r="D410" s="89">
        <v>6.1</v>
      </c>
      <c r="E410" s="90">
        <v>5.2</v>
      </c>
      <c r="F410" s="90">
        <v>4.5999999999999996</v>
      </c>
      <c r="G410" s="90">
        <v>4.3600000000000003</v>
      </c>
      <c r="H410" s="90"/>
      <c r="I410" s="210"/>
      <c r="J410" s="360">
        <f t="shared" si="95"/>
        <v>1.6500000000000001E-2</v>
      </c>
      <c r="K410" s="364">
        <f t="shared" si="94"/>
        <v>1.6500000000000001E-2</v>
      </c>
      <c r="L410" s="364">
        <f t="shared" si="96"/>
        <v>1.6500000000000001E-2</v>
      </c>
      <c r="M410" s="364">
        <f t="shared" si="96"/>
        <v>1.6500000000000001E-2</v>
      </c>
      <c r="N410" s="382"/>
      <c r="O410" s="383"/>
      <c r="P410" s="303">
        <f t="shared" si="88"/>
        <v>3.7992318716527852E-5</v>
      </c>
      <c r="Q410" s="304">
        <f t="shared" si="92"/>
        <v>3.7992318716527852E-5</v>
      </c>
      <c r="R410" s="304">
        <f t="shared" si="90"/>
        <v>3.7992318716527852E-5</v>
      </c>
      <c r="S410" s="304">
        <f t="shared" si="85"/>
        <v>3.7992318716527852E-5</v>
      </c>
      <c r="T410" s="127"/>
      <c r="U410" s="281"/>
      <c r="V410" s="287">
        <f t="shared" si="89"/>
        <v>8.7329156198982804E-4</v>
      </c>
      <c r="W410" s="288">
        <f t="shared" si="93"/>
        <v>8.7329156198982804E-4</v>
      </c>
      <c r="X410" s="288">
        <f t="shared" si="91"/>
        <v>8.7329156198982804E-4</v>
      </c>
      <c r="Y410" s="288">
        <f t="shared" si="83"/>
        <v>8.7329156198982804E-4</v>
      </c>
      <c r="Z410" s="127"/>
      <c r="AA410" s="281"/>
      <c r="AB410" s="223">
        <v>3.8</v>
      </c>
      <c r="AC410" s="6"/>
      <c r="AD410" s="438">
        <f t="shared" si="75"/>
        <v>7.9390141999075278E-2</v>
      </c>
      <c r="AE410" s="438">
        <f t="shared" si="76"/>
        <v>3.4538471560479868E-4</v>
      </c>
      <c r="AF410" s="225">
        <f t="shared" si="71"/>
        <v>2.1972779986924762E-20</v>
      </c>
      <c r="AG410" s="438">
        <f t="shared" si="77"/>
        <v>9.9999999456536023E-2</v>
      </c>
      <c r="AH410" s="438">
        <f t="shared" si="72"/>
        <v>0.56957906249639589</v>
      </c>
      <c r="AI410" s="438">
        <f t="shared" si="73"/>
        <v>7.8585592039624966E-2</v>
      </c>
      <c r="AJ410" s="437">
        <f t="shared" si="74"/>
        <v>1.2375831946459149E-137</v>
      </c>
    </row>
    <row r="411" spans="2:36" ht="12" customHeight="1" x14ac:dyDescent="0.2">
      <c r="B411" s="332">
        <v>35216</v>
      </c>
      <c r="C411" s="338">
        <v>35215</v>
      </c>
      <c r="D411" s="93">
        <v>4.4000000000000004</v>
      </c>
      <c r="E411" s="94">
        <v>4</v>
      </c>
      <c r="F411" s="94">
        <v>3.64</v>
      </c>
      <c r="G411" s="94">
        <v>3.44</v>
      </c>
      <c r="H411" s="94"/>
      <c r="I411" s="211"/>
      <c r="J411" s="362">
        <f t="shared" si="95"/>
        <v>1.6500000000000001E-2</v>
      </c>
      <c r="K411" s="361">
        <f t="shared" si="94"/>
        <v>1.6500000000000001E-2</v>
      </c>
      <c r="L411" s="361">
        <f t="shared" si="96"/>
        <v>1.6500000000000001E-2</v>
      </c>
      <c r="M411" s="361">
        <f t="shared" si="96"/>
        <v>1.6500000000000001E-2</v>
      </c>
      <c r="N411" s="384"/>
      <c r="O411" s="385"/>
      <c r="P411" s="305">
        <f t="shared" si="88"/>
        <v>3.6923694655105043E-5</v>
      </c>
      <c r="Q411" s="306">
        <f t="shared" si="92"/>
        <v>3.6923694655105043E-5</v>
      </c>
      <c r="R411" s="306">
        <f t="shared" si="90"/>
        <v>3.6957692631283374E-5</v>
      </c>
      <c r="S411" s="306">
        <f t="shared" si="85"/>
        <v>3.6957692631283374E-5</v>
      </c>
      <c r="T411" s="99"/>
      <c r="U411" s="100"/>
      <c r="V411" s="283">
        <f t="shared" si="89"/>
        <v>8.7158469580050739E-4</v>
      </c>
      <c r="W411" s="284">
        <f t="shared" si="93"/>
        <v>8.7158469580050739E-4</v>
      </c>
      <c r="X411" s="284">
        <f t="shared" si="91"/>
        <v>8.7163970389271257E-4</v>
      </c>
      <c r="Y411" s="284">
        <f t="shared" si="83"/>
        <v>8.7163970389271257E-4</v>
      </c>
      <c r="Z411" s="99"/>
      <c r="AA411" s="100"/>
      <c r="AB411" s="221">
        <v>4.3</v>
      </c>
      <c r="AC411" s="6"/>
      <c r="AD411" s="438">
        <f t="shared" si="75"/>
        <v>7.9239973081155685E-2</v>
      </c>
      <c r="AE411" s="438">
        <f t="shared" si="76"/>
        <v>3.3597902392075793E-4</v>
      </c>
      <c r="AF411" s="225">
        <f t="shared" si="71"/>
        <v>1.4873640757151489E-20</v>
      </c>
      <c r="AG411" s="438">
        <f t="shared" si="77"/>
        <v>9.9999999452077742E-2</v>
      </c>
      <c r="AH411" s="438">
        <f t="shared" si="72"/>
        <v>0.56695516635095333</v>
      </c>
      <c r="AI411" s="438">
        <f t="shared" si="73"/>
        <v>7.8430391122419452E-2</v>
      </c>
      <c r="AJ411" s="437">
        <f t="shared" si="74"/>
        <v>9.4987236253686679E-139</v>
      </c>
    </row>
    <row r="412" spans="2:36" ht="12" customHeight="1" x14ac:dyDescent="0.2">
      <c r="B412" s="332">
        <v>35244</v>
      </c>
      <c r="C412" s="338">
        <v>35243</v>
      </c>
      <c r="D412" s="93">
        <v>1.8</v>
      </c>
      <c r="E412" s="94">
        <v>1.5</v>
      </c>
      <c r="F412" s="94">
        <v>1.4</v>
      </c>
      <c r="G412" s="94">
        <v>1.33</v>
      </c>
      <c r="H412" s="94">
        <v>1.96</v>
      </c>
      <c r="I412" s="211">
        <v>1.93</v>
      </c>
      <c r="J412" s="362">
        <f t="shared" si="95"/>
        <v>1.6500000000000001E-2</v>
      </c>
      <c r="K412" s="361">
        <f t="shared" si="94"/>
        <v>1.6500000000000001E-2</v>
      </c>
      <c r="L412" s="361">
        <f t="shared" si="96"/>
        <v>1.6500000000000001E-2</v>
      </c>
      <c r="M412" s="361">
        <f t="shared" si="96"/>
        <v>1.6500000000000001E-2</v>
      </c>
      <c r="N412" s="361">
        <f>ND代替値</f>
        <v>1.6500000000000001E-2</v>
      </c>
      <c r="O412" s="380">
        <f>ND代替値</f>
        <v>1.6500000000000001E-2</v>
      </c>
      <c r="P412" s="305">
        <f t="shared" si="88"/>
        <v>3.5984344585791765E-5</v>
      </c>
      <c r="Q412" s="306">
        <f t="shared" si="92"/>
        <v>3.5984344585791765E-5</v>
      </c>
      <c r="R412" s="306">
        <f t="shared" si="90"/>
        <v>3.6017477643072437E-5</v>
      </c>
      <c r="S412" s="306">
        <f t="shared" si="85"/>
        <v>3.6017477643072437E-5</v>
      </c>
      <c r="T412" s="306">
        <f>ND代替値*2.71828^(-(0.69315/2.062)*(C412-事故日Cb)/365.25)</f>
        <v>3.6017477643072437E-5</v>
      </c>
      <c r="U412" s="307">
        <f>ND代替値*2.71828^(-(0.69315/2.062)*(C412-事故日Cb)/365.25)</f>
        <v>3.6017477643072437E-5</v>
      </c>
      <c r="V412" s="283">
        <f t="shared" si="89"/>
        <v>8.7004587784429786E-4</v>
      </c>
      <c r="W412" s="284">
        <f t="shared" si="93"/>
        <v>8.7004587784429786E-4</v>
      </c>
      <c r="X412" s="284">
        <f t="shared" si="91"/>
        <v>8.7010078881749598E-4</v>
      </c>
      <c r="Y412" s="284">
        <f t="shared" si="83"/>
        <v>8.7010078881749598E-4</v>
      </c>
      <c r="Z412" s="284">
        <f>ND代替値*2.71828^(-(0.69315/30.07)*(C412-事故日Cb)/365.25)</f>
        <v>8.7010078881749598E-4</v>
      </c>
      <c r="AA412" s="296">
        <f>ND代替値*2.71828^(-(0.69315/30.07)*(C412-事故日Cb)/365.25)</f>
        <v>8.7010078881749598E-4</v>
      </c>
      <c r="AB412" s="221">
        <v>9.4</v>
      </c>
      <c r="AC412" s="6"/>
      <c r="AD412" s="438">
        <f t="shared" si="75"/>
        <v>7.9100071710681452E-2</v>
      </c>
      <c r="AE412" s="438">
        <f t="shared" si="76"/>
        <v>3.2743161493702214E-4</v>
      </c>
      <c r="AF412" s="225">
        <f t="shared" si="71"/>
        <v>1.0333499346548202E-20</v>
      </c>
      <c r="AG412" s="438">
        <f t="shared" si="77"/>
        <v>9.9999999447916668E-2</v>
      </c>
      <c r="AH412" s="438">
        <f t="shared" si="72"/>
        <v>0.56451710341392392</v>
      </c>
      <c r="AI412" s="438">
        <f t="shared" si="73"/>
        <v>7.8285813485934108E-2</v>
      </c>
      <c r="AJ412" s="437">
        <f t="shared" si="74"/>
        <v>8.6513399290666142E-140</v>
      </c>
    </row>
    <row r="413" spans="2:36" ht="12" customHeight="1" x14ac:dyDescent="0.2">
      <c r="B413" s="332">
        <v>35276</v>
      </c>
      <c r="C413" s="338">
        <v>35275</v>
      </c>
      <c r="D413" s="93">
        <v>1.5</v>
      </c>
      <c r="E413" s="94">
        <v>1.8</v>
      </c>
      <c r="F413" s="94">
        <v>1.53</v>
      </c>
      <c r="G413" s="94">
        <v>1.47</v>
      </c>
      <c r="H413" s="94"/>
      <c r="I413" s="211"/>
      <c r="J413" s="362">
        <f t="shared" si="95"/>
        <v>1.6500000000000001E-2</v>
      </c>
      <c r="K413" s="361">
        <f t="shared" si="94"/>
        <v>1.6500000000000001E-2</v>
      </c>
      <c r="L413" s="361">
        <f t="shared" si="96"/>
        <v>1.6500000000000001E-2</v>
      </c>
      <c r="M413" s="361">
        <f t="shared" si="96"/>
        <v>1.6500000000000001E-2</v>
      </c>
      <c r="N413" s="384"/>
      <c r="O413" s="385"/>
      <c r="P413" s="305">
        <f t="shared" si="88"/>
        <v>3.4940028069489666E-5</v>
      </c>
      <c r="Q413" s="306">
        <f t="shared" si="92"/>
        <v>3.4940028069489666E-5</v>
      </c>
      <c r="R413" s="306">
        <f t="shared" si="90"/>
        <v>3.4972199558639758E-5</v>
      </c>
      <c r="S413" s="306">
        <f t="shared" si="85"/>
        <v>3.4972199558639758E-5</v>
      </c>
      <c r="T413" s="99"/>
      <c r="U413" s="100"/>
      <c r="V413" s="283">
        <f t="shared" si="89"/>
        <v>8.6829055522092172E-4</v>
      </c>
      <c r="W413" s="284">
        <f t="shared" si="93"/>
        <v>8.6829055522092172E-4</v>
      </c>
      <c r="X413" s="284">
        <f t="shared" si="91"/>
        <v>8.6834535541091193E-4</v>
      </c>
      <c r="Y413" s="284">
        <f t="shared" si="83"/>
        <v>8.6834535541091193E-4</v>
      </c>
      <c r="Z413" s="99"/>
      <c r="AA413" s="100"/>
      <c r="AB413" s="221">
        <v>6.3</v>
      </c>
      <c r="AC413" s="6"/>
      <c r="AD413" s="438">
        <f t="shared" si="75"/>
        <v>7.8940486855537451E-2</v>
      </c>
      <c r="AE413" s="438">
        <f t="shared" si="76"/>
        <v>3.1792908689672511E-4</v>
      </c>
      <c r="AF413" s="225">
        <f t="shared" si="71"/>
        <v>6.8152509032411279E-21</v>
      </c>
      <c r="AG413" s="438">
        <f t="shared" si="77"/>
        <v>9.9999999443161181E-2</v>
      </c>
      <c r="AH413" s="438">
        <f t="shared" si="72"/>
        <v>0.56174358110796796</v>
      </c>
      <c r="AI413" s="438">
        <f t="shared" si="73"/>
        <v>7.8120908214766971E-2</v>
      </c>
      <c r="AJ413" s="437">
        <f t="shared" si="74"/>
        <v>5.5956036934521551E-141</v>
      </c>
    </row>
    <row r="414" spans="2:36" ht="12" customHeight="1" x14ac:dyDescent="0.2">
      <c r="B414" s="332">
        <v>35307</v>
      </c>
      <c r="C414" s="338">
        <v>35305</v>
      </c>
      <c r="D414" s="93">
        <v>3.4</v>
      </c>
      <c r="E414" s="94">
        <v>2</v>
      </c>
      <c r="F414" s="94">
        <v>2.38</v>
      </c>
      <c r="G414" s="94">
        <v>2.2999999999999998</v>
      </c>
      <c r="H414" s="94"/>
      <c r="I414" s="211"/>
      <c r="J414" s="362">
        <f t="shared" si="95"/>
        <v>1.6500000000000001E-2</v>
      </c>
      <c r="K414" s="361">
        <f t="shared" si="94"/>
        <v>1.6500000000000001E-2</v>
      </c>
      <c r="L414" s="361">
        <f t="shared" si="96"/>
        <v>1.6500000000000001E-2</v>
      </c>
      <c r="M414" s="361">
        <f t="shared" si="96"/>
        <v>1.6500000000000001E-2</v>
      </c>
      <c r="N414" s="384"/>
      <c r="O414" s="385"/>
      <c r="P414" s="305">
        <f t="shared" si="88"/>
        <v>3.3957256920920553E-5</v>
      </c>
      <c r="Q414" s="306">
        <f t="shared" si="92"/>
        <v>3.3957256920920553E-5</v>
      </c>
      <c r="R414" s="306">
        <f t="shared" si="90"/>
        <v>3.4019818889491414E-5</v>
      </c>
      <c r="S414" s="306">
        <f t="shared" si="85"/>
        <v>3.4019818889491414E-5</v>
      </c>
      <c r="T414" s="99"/>
      <c r="U414" s="100"/>
      <c r="V414" s="283">
        <f t="shared" si="89"/>
        <v>8.6659346360144448E-4</v>
      </c>
      <c r="W414" s="284">
        <f t="shared" si="93"/>
        <v>8.6659346360144448E-4</v>
      </c>
      <c r="X414" s="284">
        <f t="shared" si="91"/>
        <v>8.6670285321707415E-4</v>
      </c>
      <c r="Y414" s="284">
        <f t="shared" si="83"/>
        <v>8.6670285321707415E-4</v>
      </c>
      <c r="Z414" s="99"/>
      <c r="AA414" s="100"/>
      <c r="AB414" s="221">
        <v>13.4</v>
      </c>
      <c r="AC414" s="6"/>
      <c r="AD414" s="438">
        <f t="shared" si="75"/>
        <v>7.8791168474279472E-2</v>
      </c>
      <c r="AE414" s="438">
        <f t="shared" si="76"/>
        <v>3.0927108081355833E-4</v>
      </c>
      <c r="AF414" s="225">
        <f t="shared" si="71"/>
        <v>4.6133258361018392E-21</v>
      </c>
      <c r="AG414" s="438">
        <f t="shared" si="77"/>
        <v>9.9999999438702913E-2</v>
      </c>
      <c r="AH414" s="438">
        <f t="shared" si="72"/>
        <v>0.55915578089857088</v>
      </c>
      <c r="AI414" s="438">
        <f t="shared" si="73"/>
        <v>7.7966625014842139E-2</v>
      </c>
      <c r="AJ414" s="437">
        <f t="shared" si="74"/>
        <v>4.2947490909006099E-142</v>
      </c>
    </row>
    <row r="415" spans="2:36" ht="12" customHeight="1" x14ac:dyDescent="0.2">
      <c r="B415" s="332">
        <v>35338</v>
      </c>
      <c r="C415" s="338">
        <v>35334</v>
      </c>
      <c r="D415" s="93">
        <v>5.0999999999999996</v>
      </c>
      <c r="E415" s="94">
        <v>6.6</v>
      </c>
      <c r="F415" s="94">
        <v>4.43</v>
      </c>
      <c r="G415" s="94">
        <v>4.2</v>
      </c>
      <c r="H415" s="94">
        <v>2.16</v>
      </c>
      <c r="I415" s="211">
        <v>2.19</v>
      </c>
      <c r="J415" s="362">
        <f t="shared" si="95"/>
        <v>1.6500000000000001E-2</v>
      </c>
      <c r="K415" s="361">
        <f t="shared" si="94"/>
        <v>1.6500000000000001E-2</v>
      </c>
      <c r="L415" s="361">
        <f t="shared" si="96"/>
        <v>1.6500000000000001E-2</v>
      </c>
      <c r="M415" s="361">
        <f t="shared" si="96"/>
        <v>1.6500000000000001E-2</v>
      </c>
      <c r="N415" s="361">
        <f>ND代替値</f>
        <v>1.6500000000000001E-2</v>
      </c>
      <c r="O415" s="380">
        <f>ND代替値</f>
        <v>1.6500000000000001E-2</v>
      </c>
      <c r="P415" s="305">
        <f t="shared" ref="P415:P446" si="97">ND代替値*2.71828^(-(0.69315/2.062)*(B415-事故日Cb)/365.25)</f>
        <v>3.3002128541514083E-5</v>
      </c>
      <c r="Q415" s="306">
        <f t="shared" si="92"/>
        <v>3.3002128541514083E-5</v>
      </c>
      <c r="R415" s="306">
        <f t="shared" si="90"/>
        <v>3.3123845091710621E-5</v>
      </c>
      <c r="S415" s="306">
        <f t="shared" si="85"/>
        <v>3.3123845091710621E-5</v>
      </c>
      <c r="T415" s="306">
        <f>ND代替値*2.71828^(-(0.69315/2.062)*(C415-事故日Cb)/365.25)</f>
        <v>3.3123845091710621E-5</v>
      </c>
      <c r="U415" s="307">
        <f>ND代替値*2.71828^(-(0.69315/2.062)*(C415-事故日Cb)/365.25)</f>
        <v>3.3123845091710621E-5</v>
      </c>
      <c r="V415" s="283">
        <f t="shared" ref="V415:V446" si="98">ND代替値*2.71828^(-(0.69315/30.07)*(B415-事故日Cb)/365.25)</f>
        <v>8.6489968898219001E-4</v>
      </c>
      <c r="W415" s="284">
        <f t="shared" si="93"/>
        <v>8.6489968898219001E-4</v>
      </c>
      <c r="X415" s="284">
        <f t="shared" si="91"/>
        <v>8.6511805438617721E-4</v>
      </c>
      <c r="Y415" s="284">
        <f t="shared" si="83"/>
        <v>8.6511805438617721E-4</v>
      </c>
      <c r="Z415" s="284">
        <f>ND代替値*2.71828^(-(0.69315/30.07)*(C415-事故日Cb)/365.25)</f>
        <v>8.6511805438617721E-4</v>
      </c>
      <c r="AA415" s="296">
        <f>ND代替値*2.71828^(-(0.69315/30.07)*(C415-事故日Cb)/365.25)</f>
        <v>8.6511805438617721E-4</v>
      </c>
      <c r="AB415" s="221">
        <v>3</v>
      </c>
      <c r="AC415" s="6"/>
      <c r="AD415" s="438">
        <f t="shared" si="75"/>
        <v>7.8647095853288829E-2</v>
      </c>
      <c r="AE415" s="438">
        <f t="shared" si="76"/>
        <v>3.0112586447009654E-4</v>
      </c>
      <c r="AF415" s="225">
        <f t="shared" si="71"/>
        <v>3.1637002892437971E-21</v>
      </c>
      <c r="AG415" s="438">
        <f t="shared" si="77"/>
        <v>9.999999943439325E-2</v>
      </c>
      <c r="AH415" s="438">
        <f t="shared" si="72"/>
        <v>0.55666557312834031</v>
      </c>
      <c r="AI415" s="438">
        <f t="shared" si="73"/>
        <v>7.7817774227242675E-2</v>
      </c>
      <c r="AJ415" s="437">
        <f t="shared" si="74"/>
        <v>3.5908088185560364E-143</v>
      </c>
    </row>
    <row r="416" spans="2:36" ht="12" customHeight="1" x14ac:dyDescent="0.2">
      <c r="B416" s="332">
        <v>35369</v>
      </c>
      <c r="C416" s="338">
        <v>35367</v>
      </c>
      <c r="D416" s="93">
        <v>5.9</v>
      </c>
      <c r="E416" s="94">
        <v>4.0999999999999996</v>
      </c>
      <c r="F416" s="94">
        <v>4.66</v>
      </c>
      <c r="G416" s="94">
        <v>4.47</v>
      </c>
      <c r="H416" s="94"/>
      <c r="I416" s="211"/>
      <c r="J416" s="362">
        <f t="shared" si="95"/>
        <v>1.6500000000000001E-2</v>
      </c>
      <c r="K416" s="361">
        <f t="shared" si="94"/>
        <v>1.6500000000000001E-2</v>
      </c>
      <c r="L416" s="361">
        <f t="shared" si="96"/>
        <v>1.6500000000000001E-2</v>
      </c>
      <c r="M416" s="361">
        <f t="shared" si="96"/>
        <v>1.6500000000000001E-2</v>
      </c>
      <c r="N416" s="384"/>
      <c r="O416" s="385"/>
      <c r="P416" s="305">
        <f t="shared" si="97"/>
        <v>3.2073865412833547E-5</v>
      </c>
      <c r="Q416" s="306">
        <f t="shared" si="92"/>
        <v>3.2073865412833547E-5</v>
      </c>
      <c r="R416" s="306">
        <f t="shared" si="90"/>
        <v>3.2132957469785514E-5</v>
      </c>
      <c r="S416" s="306">
        <f t="shared" si="85"/>
        <v>3.2132957469785514E-5</v>
      </c>
      <c r="T416" s="99"/>
      <c r="U416" s="100"/>
      <c r="V416" s="283">
        <f t="shared" si="98"/>
        <v>8.6320922488001314E-4</v>
      </c>
      <c r="W416" s="284">
        <f t="shared" si="93"/>
        <v>8.6320922488001314E-4</v>
      </c>
      <c r="X416" s="284">
        <f t="shared" si="91"/>
        <v>8.6331818730505283E-4</v>
      </c>
      <c r="Y416" s="284">
        <f t="shared" si="83"/>
        <v>8.6331818730505283E-4</v>
      </c>
      <c r="Z416" s="99"/>
      <c r="AA416" s="100"/>
      <c r="AB416" s="221">
        <v>1</v>
      </c>
      <c r="AC416" s="6"/>
      <c r="AD416" s="438">
        <f t="shared" si="75"/>
        <v>7.8483471573186622E-2</v>
      </c>
      <c r="AE416" s="438">
        <f t="shared" si="76"/>
        <v>2.9211779517986829E-4</v>
      </c>
      <c r="AF416" s="225">
        <f t="shared" si="71"/>
        <v>2.059590324274228E-21</v>
      </c>
      <c r="AG416" s="438">
        <f t="shared" si="77"/>
        <v>9.9999999429489117E-2</v>
      </c>
      <c r="AH416" s="438">
        <f t="shared" si="72"/>
        <v>0.55384537584690474</v>
      </c>
      <c r="AI416" s="438">
        <f t="shared" si="73"/>
        <v>7.7648737945313767E-2</v>
      </c>
      <c r="AJ416" s="437">
        <f t="shared" si="74"/>
        <v>2.1320246233557215E-144</v>
      </c>
    </row>
    <row r="417" spans="2:36" ht="12" customHeight="1" x14ac:dyDescent="0.2">
      <c r="B417" s="332">
        <v>35398</v>
      </c>
      <c r="C417" s="338">
        <v>35396</v>
      </c>
      <c r="D417" s="93">
        <v>3.6</v>
      </c>
      <c r="E417" s="94">
        <v>3.1</v>
      </c>
      <c r="F417" s="94">
        <v>4.18</v>
      </c>
      <c r="G417" s="94">
        <v>4.09</v>
      </c>
      <c r="H417" s="94"/>
      <c r="I417" s="211"/>
      <c r="J417" s="362">
        <f t="shared" si="95"/>
        <v>1.6500000000000001E-2</v>
      </c>
      <c r="K417" s="361">
        <f t="shared" si="94"/>
        <v>1.6500000000000001E-2</v>
      </c>
      <c r="L417" s="361">
        <f t="shared" si="96"/>
        <v>1.6500000000000001E-2</v>
      </c>
      <c r="M417" s="361">
        <f t="shared" si="96"/>
        <v>1.6500000000000001E-2</v>
      </c>
      <c r="N417" s="384"/>
      <c r="O417" s="385"/>
      <c r="P417" s="305">
        <f t="shared" si="97"/>
        <v>3.1229141838707678E-5</v>
      </c>
      <c r="Q417" s="306">
        <f t="shared" si="92"/>
        <v>3.1229141838707678E-5</v>
      </c>
      <c r="R417" s="306">
        <f t="shared" si="90"/>
        <v>3.1286677598876936E-5</v>
      </c>
      <c r="S417" s="306">
        <f t="shared" si="85"/>
        <v>3.1286677598876936E-5</v>
      </c>
      <c r="T417" s="99"/>
      <c r="U417" s="100"/>
      <c r="V417" s="283">
        <f t="shared" si="98"/>
        <v>8.6163081428019617E-4</v>
      </c>
      <c r="W417" s="284">
        <f t="shared" si="93"/>
        <v>8.6163081428019617E-4</v>
      </c>
      <c r="X417" s="284">
        <f t="shared" si="91"/>
        <v>8.6173957746333522E-4</v>
      </c>
      <c r="Y417" s="284">
        <f t="shared" si="83"/>
        <v>8.6173957746333522E-4</v>
      </c>
      <c r="Z417" s="99"/>
      <c r="AA417" s="100"/>
      <c r="AB417" s="221">
        <v>19.7</v>
      </c>
      <c r="AC417" s="6"/>
      <c r="AD417" s="438">
        <f t="shared" si="75"/>
        <v>7.8339961587575932E-2</v>
      </c>
      <c r="AE417" s="438">
        <f t="shared" si="76"/>
        <v>2.8442434180797214E-4</v>
      </c>
      <c r="AF417" s="225">
        <f t="shared" si="71"/>
        <v>1.4124141099333051E-21</v>
      </c>
      <c r="AG417" s="438">
        <f t="shared" si="77"/>
        <v>9.9999999425179453E-2</v>
      </c>
      <c r="AH417" s="438">
        <f t="shared" si="72"/>
        <v>0.55137881803680044</v>
      </c>
      <c r="AI417" s="438">
        <f t="shared" si="73"/>
        <v>7.7500494055097097E-2</v>
      </c>
      <c r="AJ417" s="437">
        <f t="shared" si="74"/>
        <v>1.7825704498417941E-145</v>
      </c>
    </row>
    <row r="418" spans="2:36" ht="12" customHeight="1" x14ac:dyDescent="0.2">
      <c r="B418" s="332">
        <v>35425</v>
      </c>
      <c r="C418" s="338">
        <v>35425</v>
      </c>
      <c r="D418" s="93">
        <v>3.2</v>
      </c>
      <c r="E418" s="94">
        <v>3</v>
      </c>
      <c r="F418" s="94">
        <v>3.97</v>
      </c>
      <c r="G418" s="94">
        <v>3.79</v>
      </c>
      <c r="H418" s="94">
        <v>3.27</v>
      </c>
      <c r="I418" s="211">
        <v>3.16</v>
      </c>
      <c r="J418" s="362">
        <f t="shared" si="95"/>
        <v>1.6500000000000001E-2</v>
      </c>
      <c r="K418" s="361">
        <f t="shared" si="94"/>
        <v>1.6500000000000001E-2</v>
      </c>
      <c r="L418" s="361">
        <f t="shared" si="96"/>
        <v>1.6500000000000001E-2</v>
      </c>
      <c r="M418" s="361">
        <f t="shared" si="96"/>
        <v>1.6500000000000001E-2</v>
      </c>
      <c r="N418" s="361">
        <f>ND代替値</f>
        <v>1.6500000000000001E-2</v>
      </c>
      <c r="O418" s="380">
        <f>ND代替値</f>
        <v>1.6500000000000001E-2</v>
      </c>
      <c r="P418" s="305">
        <f t="shared" si="97"/>
        <v>3.0462686047385531E-5</v>
      </c>
      <c r="Q418" s="306">
        <f t="shared" si="92"/>
        <v>3.0462686047385531E-5</v>
      </c>
      <c r="R418" s="306">
        <f t="shared" si="90"/>
        <v>3.0462686047385531E-5</v>
      </c>
      <c r="S418" s="306">
        <f t="shared" si="85"/>
        <v>3.0462686047385531E-5</v>
      </c>
      <c r="T418" s="306">
        <f>ND代替値*2.71828^(-(0.69315/2.062)*(C418-事故日Cb)/365.25)</f>
        <v>3.0462686047385531E-5</v>
      </c>
      <c r="U418" s="307">
        <f>ND代替値*2.71828^(-(0.69315/2.062)*(C418-事故日Cb)/365.25)</f>
        <v>3.0462686047385531E-5</v>
      </c>
      <c r="V418" s="283">
        <f t="shared" si="98"/>
        <v>8.6016385416920688E-4</v>
      </c>
      <c r="W418" s="284">
        <f t="shared" si="93"/>
        <v>8.6016385416920688E-4</v>
      </c>
      <c r="X418" s="284">
        <f t="shared" si="91"/>
        <v>8.6016385416920688E-4</v>
      </c>
      <c r="Y418" s="284">
        <f t="shared" si="83"/>
        <v>8.6016385416920688E-4</v>
      </c>
      <c r="Z418" s="284">
        <f>ND代替値*2.71828^(-(0.69315/30.07)*(C418-事故日Cb)/365.25)</f>
        <v>8.6016385416920688E-4</v>
      </c>
      <c r="AA418" s="296">
        <f>ND代替値*2.71828^(-(0.69315/30.07)*(C418-事故日Cb)/365.25)</f>
        <v>8.6016385416920688E-4</v>
      </c>
      <c r="AB418" s="221">
        <v>10.199999999999999</v>
      </c>
      <c r="AC418" s="6"/>
      <c r="AD418" s="438">
        <f t="shared" si="75"/>
        <v>7.8196714015382446E-2</v>
      </c>
      <c r="AE418" s="438">
        <f t="shared" si="76"/>
        <v>2.769335095216866E-4</v>
      </c>
      <c r="AF418" s="225">
        <f t="shared" ref="AF418:AF481" si="99">10*2.71828^(-(0.69315/0.1459)*(C418-事故日Cb)/365.25)</f>
        <v>9.6859729550422714E-22</v>
      </c>
      <c r="AG418" s="438">
        <f t="shared" si="77"/>
        <v>9.999999942086979E-2</v>
      </c>
      <c r="AH418" s="438">
        <f t="shared" ref="AH418:AH481" si="100">1*2.71828^(-(0.69315/12.33)*(C418-事故日Cb)/365.25)</f>
        <v>0.54892324507498758</v>
      </c>
      <c r="AI418" s="438">
        <f t="shared" ref="AI418:AI481" si="101">0.1*2.71828^(-(0.69315/28.799)*(C418-事故日Cb)/365.25)</f>
        <v>7.7352533186234904E-2</v>
      </c>
      <c r="AJ418" s="437">
        <f t="shared" ref="AJ418:AJ481" si="102">0.1*2.71828^(-(0.69315/0.022177)*(C418-事故日Cb)/365.25)</f>
        <v>1.4903943293336961E-146</v>
      </c>
    </row>
    <row r="419" spans="2:36" ht="12" customHeight="1" x14ac:dyDescent="0.2">
      <c r="B419" s="332">
        <v>35461</v>
      </c>
      <c r="C419" s="338">
        <v>35457</v>
      </c>
      <c r="D419" s="93">
        <v>3.9</v>
      </c>
      <c r="E419" s="94">
        <v>3.4</v>
      </c>
      <c r="F419" s="94">
        <v>4.28</v>
      </c>
      <c r="G419" s="94">
        <v>4.0999999999999996</v>
      </c>
      <c r="H419" s="94"/>
      <c r="I419" s="211"/>
      <c r="J419" s="362">
        <f t="shared" si="95"/>
        <v>1.6500000000000001E-2</v>
      </c>
      <c r="K419" s="361">
        <f t="shared" si="94"/>
        <v>1.6500000000000001E-2</v>
      </c>
      <c r="L419" s="361">
        <f t="shared" si="96"/>
        <v>1.6500000000000001E-2</v>
      </c>
      <c r="M419" s="361">
        <f t="shared" si="96"/>
        <v>1.6500000000000001E-2</v>
      </c>
      <c r="N419" s="384"/>
      <c r="O419" s="385"/>
      <c r="P419" s="305">
        <f t="shared" si="97"/>
        <v>2.9469926576225104E-5</v>
      </c>
      <c r="Q419" s="306">
        <f t="shared" si="92"/>
        <v>2.9469926576225104E-5</v>
      </c>
      <c r="R419" s="306">
        <f t="shared" si="90"/>
        <v>2.9578615862520446E-5</v>
      </c>
      <c r="S419" s="306">
        <f t="shared" si="85"/>
        <v>2.9578615862520446E-5</v>
      </c>
      <c r="T419" s="99"/>
      <c r="U419" s="100"/>
      <c r="V419" s="283">
        <f t="shared" si="98"/>
        <v>8.5821179170787797E-4</v>
      </c>
      <c r="W419" s="284">
        <f t="shared" si="93"/>
        <v>8.5821179170787797E-4</v>
      </c>
      <c r="X419" s="284">
        <f t="shared" si="91"/>
        <v>8.5842846858612189E-4</v>
      </c>
      <c r="Y419" s="284">
        <f t="shared" si="83"/>
        <v>8.5842846858612189E-4</v>
      </c>
      <c r="Z419" s="99"/>
      <c r="AA419" s="100"/>
      <c r="AB419" s="221">
        <v>4.4000000000000004</v>
      </c>
      <c r="AC419" s="6"/>
      <c r="AD419" s="438">
        <f t="shared" ref="AD419:AD482" si="103">0.1*2.71828^(-(0.69315/30.07)*(C419-事故日Cb)/365.25)</f>
        <v>7.8038951689647446E-2</v>
      </c>
      <c r="AE419" s="438">
        <f t="shared" ref="AE419:AE482" si="104">0.01*2.71828^(-(0.69315/2.062)*(C419-事故日Cb)/365.25)</f>
        <v>2.6889650784109494E-4</v>
      </c>
      <c r="AF419" s="225">
        <f t="shared" si="99"/>
        <v>6.3881879426132346E-22</v>
      </c>
      <c r="AG419" s="438">
        <f t="shared" ref="AG419:AG482" si="105">0.1*2.71828^(-(0.69315/(1.277*10^9))*(C419-事故日Cb)/365.25)</f>
        <v>9.9999999416114316E-2</v>
      </c>
      <c r="AH419" s="438">
        <f t="shared" si="100"/>
        <v>0.54622633677005539</v>
      </c>
      <c r="AI419" s="438">
        <f t="shared" si="101"/>
        <v>7.7189593824777872E-2</v>
      </c>
      <c r="AJ419" s="437">
        <f t="shared" si="102"/>
        <v>9.6397275824301219E-148</v>
      </c>
    </row>
    <row r="420" spans="2:36" ht="12" customHeight="1" x14ac:dyDescent="0.2">
      <c r="B420" s="332">
        <v>35489</v>
      </c>
      <c r="C420" s="338">
        <v>35488</v>
      </c>
      <c r="D420" s="93">
        <v>4.3</v>
      </c>
      <c r="E420" s="94">
        <v>4</v>
      </c>
      <c r="F420" s="94">
        <v>4.13</v>
      </c>
      <c r="G420" s="94">
        <v>3.96</v>
      </c>
      <c r="H420" s="94"/>
      <c r="I420" s="211"/>
      <c r="J420" s="362">
        <f t="shared" si="95"/>
        <v>1.6500000000000001E-2</v>
      </c>
      <c r="K420" s="361">
        <f t="shared" si="94"/>
        <v>1.6500000000000001E-2</v>
      </c>
      <c r="L420" s="361">
        <f t="shared" si="96"/>
        <v>1.6500000000000001E-2</v>
      </c>
      <c r="M420" s="361">
        <f t="shared" si="96"/>
        <v>1.6500000000000001E-2</v>
      </c>
      <c r="N420" s="384"/>
      <c r="O420" s="385"/>
      <c r="P420" s="305">
        <f t="shared" si="97"/>
        <v>2.8720202643378995E-5</v>
      </c>
      <c r="Q420" s="306">
        <f t="shared" si="92"/>
        <v>2.8720202643378995E-5</v>
      </c>
      <c r="R420" s="306">
        <f t="shared" ref="R420:R443" si="106">ND代替値*2.71828^(-(0.69315/2.062)*(C420-事故日Cb)/365.25)</f>
        <v>2.8746647146683113E-5</v>
      </c>
      <c r="S420" s="306">
        <f t="shared" si="85"/>
        <v>2.8746647146683113E-5</v>
      </c>
      <c r="T420" s="99"/>
      <c r="U420" s="100"/>
      <c r="V420" s="283">
        <f t="shared" si="98"/>
        <v>8.5669658415355311E-4</v>
      </c>
      <c r="W420" s="284">
        <f t="shared" si="93"/>
        <v>8.5669658415355311E-4</v>
      </c>
      <c r="X420" s="284">
        <f t="shared" ref="X420:X443" si="107">ND代替値*2.71828^(-(0.69315/30.07)*(C420-事故日Cb)/365.25)</f>
        <v>8.5675065261634257E-4</v>
      </c>
      <c r="Y420" s="284">
        <f t="shared" si="83"/>
        <v>8.5675065261634257E-4</v>
      </c>
      <c r="Z420" s="99"/>
      <c r="AA420" s="100"/>
      <c r="AB420" s="221">
        <v>7.2</v>
      </c>
      <c r="AC420" s="6"/>
      <c r="AD420" s="438">
        <f t="shared" si="103"/>
        <v>7.7886422965122049E-2</v>
      </c>
      <c r="AE420" s="438">
        <f t="shared" si="104"/>
        <v>2.613331558789374E-4</v>
      </c>
      <c r="AF420" s="225">
        <f t="shared" si="99"/>
        <v>4.2683600002218263E-22</v>
      </c>
      <c r="AG420" s="438">
        <f t="shared" si="105"/>
        <v>9.9999999411507418E-2</v>
      </c>
      <c r="AH420" s="438">
        <f t="shared" si="100"/>
        <v>0.54362634301453572</v>
      </c>
      <c r="AI420" s="438">
        <f t="shared" si="101"/>
        <v>7.703207362838943E-2</v>
      </c>
      <c r="AJ420" s="437">
        <f t="shared" si="102"/>
        <v>6.791910757325842E-149</v>
      </c>
    </row>
    <row r="421" spans="2:36" ht="12" customHeight="1" x14ac:dyDescent="0.2">
      <c r="B421" s="334">
        <v>35517</v>
      </c>
      <c r="C421" s="335">
        <v>35516</v>
      </c>
      <c r="D421" s="97">
        <v>5.0999999999999996</v>
      </c>
      <c r="E421" s="98">
        <v>5.4</v>
      </c>
      <c r="F421" s="98">
        <v>5.24</v>
      </c>
      <c r="G421" s="98">
        <v>5.04</v>
      </c>
      <c r="H421" s="98">
        <v>3.36</v>
      </c>
      <c r="I421" s="212">
        <v>3.31</v>
      </c>
      <c r="J421" s="370">
        <f t="shared" si="95"/>
        <v>1.6500000000000001E-2</v>
      </c>
      <c r="K421" s="363">
        <f t="shared" si="94"/>
        <v>1.6500000000000001E-2</v>
      </c>
      <c r="L421" s="363">
        <f t="shared" si="96"/>
        <v>1.6500000000000001E-2</v>
      </c>
      <c r="M421" s="363">
        <f t="shared" si="96"/>
        <v>1.6500000000000001E-2</v>
      </c>
      <c r="N421" s="363">
        <f>ND代替値</f>
        <v>1.6500000000000001E-2</v>
      </c>
      <c r="O421" s="381">
        <f>ND代替値</f>
        <v>1.6500000000000001E-2</v>
      </c>
      <c r="P421" s="310">
        <f t="shared" si="97"/>
        <v>2.798955191636625E-5</v>
      </c>
      <c r="Q421" s="311">
        <f t="shared" ref="Q421:Q452" si="108">ND代替値*2.71828^(-(0.69315/2.062)*(B421-事故日Cb)/365.25)</f>
        <v>2.798955191636625E-5</v>
      </c>
      <c r="R421" s="311">
        <f t="shared" si="106"/>
        <v>2.80153236634296E-5</v>
      </c>
      <c r="S421" s="311">
        <f t="shared" si="85"/>
        <v>2.80153236634296E-5</v>
      </c>
      <c r="T421" s="311">
        <f>ND代替値*2.71828^(-(0.69315/2.062)*(C421-事故日Cb)/365.25)</f>
        <v>2.80153236634296E-5</v>
      </c>
      <c r="U421" s="312">
        <f>ND代替値*2.71828^(-(0.69315/2.062)*(C421-事故日Cb)/365.25)</f>
        <v>2.80153236634296E-5</v>
      </c>
      <c r="V421" s="297">
        <f t="shared" si="98"/>
        <v>8.5518405175931671E-4</v>
      </c>
      <c r="W421" s="293">
        <f t="shared" ref="W421:W452" si="109">ND代替値*2.71828^(-(0.69315/30.07)*(B421-事故日Cb)/365.25)</f>
        <v>8.5518405175931671E-4</v>
      </c>
      <c r="X421" s="293">
        <f t="shared" si="107"/>
        <v>8.5523802476205311E-4</v>
      </c>
      <c r="Y421" s="293">
        <f t="shared" ref="Y421:Y484" si="110">ND代替値*2.71828^(-(0.69315/30.07)*(C421-事故日Cb)/365.25)</f>
        <v>8.5523802476205311E-4</v>
      </c>
      <c r="Z421" s="293">
        <f>ND代替値*2.71828^(-(0.69315/30.07)*(C421-事故日Cb)/365.25)</f>
        <v>8.5523802476205311E-4</v>
      </c>
      <c r="AA421" s="298">
        <f>ND代替値*2.71828^(-(0.69315/30.07)*(C421-事故日Cb)/365.25)</f>
        <v>8.5523802476205311E-4</v>
      </c>
      <c r="AB421" s="222">
        <v>6.2</v>
      </c>
      <c r="AC421" s="6"/>
      <c r="AD421" s="438">
        <f t="shared" si="103"/>
        <v>7.7748911342004831E-2</v>
      </c>
      <c r="AE421" s="438">
        <f t="shared" si="104"/>
        <v>2.5468476057663268E-4</v>
      </c>
      <c r="AF421" s="225">
        <f t="shared" si="99"/>
        <v>2.9654538517690983E-22</v>
      </c>
      <c r="AG421" s="438">
        <f t="shared" si="105"/>
        <v>9.9999999407346343E-2</v>
      </c>
      <c r="AH421" s="438">
        <f t="shared" si="100"/>
        <v>0.54128860042542226</v>
      </c>
      <c r="AI421" s="438">
        <f t="shared" si="101"/>
        <v>7.689007363349748E-2</v>
      </c>
      <c r="AJ421" s="437">
        <f t="shared" si="102"/>
        <v>6.186002566974665E-150</v>
      </c>
    </row>
    <row r="422" spans="2:36" ht="12" customHeight="1" x14ac:dyDescent="0.2">
      <c r="B422" s="330">
        <v>35550</v>
      </c>
      <c r="C422" s="339">
        <v>35553</v>
      </c>
      <c r="D422" s="89">
        <v>4.4000000000000004</v>
      </c>
      <c r="E422" s="90">
        <v>4.2</v>
      </c>
      <c r="F422" s="90">
        <v>4.59</v>
      </c>
      <c r="G422" s="90">
        <v>4.3899999999999997</v>
      </c>
      <c r="H422" s="90"/>
      <c r="I422" s="210"/>
      <c r="J422" s="360">
        <f t="shared" si="95"/>
        <v>1.6500000000000001E-2</v>
      </c>
      <c r="K422" s="364">
        <f t="shared" si="94"/>
        <v>1.6500000000000001E-2</v>
      </c>
      <c r="L422" s="364">
        <f t="shared" si="96"/>
        <v>1.6500000000000001E-2</v>
      </c>
      <c r="M422" s="364">
        <f t="shared" si="96"/>
        <v>1.6500000000000001E-2</v>
      </c>
      <c r="N422" s="352"/>
      <c r="O422" s="353"/>
      <c r="P422" s="303">
        <f t="shared" si="97"/>
        <v>2.7152254783126773E-5</v>
      </c>
      <c r="Q422" s="304">
        <f t="shared" si="108"/>
        <v>2.7152254783126773E-5</v>
      </c>
      <c r="R422" s="304">
        <f t="shared" si="106"/>
        <v>2.7077390306083889E-5</v>
      </c>
      <c r="S422" s="304">
        <f t="shared" si="85"/>
        <v>2.7077390306083889E-5</v>
      </c>
      <c r="T422" s="127"/>
      <c r="U422" s="281"/>
      <c r="V422" s="287">
        <f t="shared" si="98"/>
        <v>8.5340485224399032E-4</v>
      </c>
      <c r="W422" s="288">
        <f t="shared" si="109"/>
        <v>8.5340485224399032E-4</v>
      </c>
      <c r="X422" s="288">
        <f t="shared" si="107"/>
        <v>8.5324329049984841E-4</v>
      </c>
      <c r="Y422" s="288">
        <f t="shared" si="110"/>
        <v>8.5324329049984841E-4</v>
      </c>
      <c r="Z422" s="127"/>
      <c r="AA422" s="281"/>
      <c r="AB422" s="223">
        <v>14.5</v>
      </c>
      <c r="AC422" s="6"/>
      <c r="AD422" s="438">
        <f t="shared" si="103"/>
        <v>7.7567571863622578E-2</v>
      </c>
      <c r="AE422" s="438">
        <f t="shared" si="104"/>
        <v>2.4615809369167173E-4</v>
      </c>
      <c r="AF422" s="225">
        <f t="shared" si="99"/>
        <v>1.8326561251534491E-22</v>
      </c>
      <c r="AG422" s="438">
        <f t="shared" si="105"/>
        <v>9.9999999401847811E-2</v>
      </c>
      <c r="AH422" s="438">
        <f t="shared" si="100"/>
        <v>0.53821485266833802</v>
      </c>
      <c r="AI422" s="438">
        <f t="shared" si="101"/>
        <v>7.6702832193190101E-2</v>
      </c>
      <c r="AJ422" s="437">
        <f t="shared" si="102"/>
        <v>2.6082875921927642E-151</v>
      </c>
    </row>
    <row r="423" spans="2:36" ht="12" customHeight="1" x14ac:dyDescent="0.2">
      <c r="B423" s="332">
        <v>35580</v>
      </c>
      <c r="C423" s="338">
        <v>35580</v>
      </c>
      <c r="D423" s="93">
        <v>3.64</v>
      </c>
      <c r="E423" s="94">
        <v>3.8</v>
      </c>
      <c r="F423" s="94">
        <v>3.61</v>
      </c>
      <c r="G423" s="94">
        <v>3.71</v>
      </c>
      <c r="H423" s="94"/>
      <c r="I423" s="211"/>
      <c r="J423" s="362">
        <f t="shared" si="95"/>
        <v>1.6500000000000001E-2</v>
      </c>
      <c r="K423" s="361">
        <f t="shared" si="94"/>
        <v>1.6500000000000001E-2</v>
      </c>
      <c r="L423" s="361">
        <f t="shared" si="96"/>
        <v>1.6500000000000001E-2</v>
      </c>
      <c r="M423" s="361">
        <f t="shared" si="96"/>
        <v>1.6500000000000001E-2</v>
      </c>
      <c r="N423" s="355"/>
      <c r="O423" s="356"/>
      <c r="P423" s="305">
        <f t="shared" si="97"/>
        <v>2.6412830814786411E-5</v>
      </c>
      <c r="Q423" s="306">
        <f t="shared" si="108"/>
        <v>2.6412830814786411E-5</v>
      </c>
      <c r="R423" s="306">
        <f t="shared" si="106"/>
        <v>2.6412830814786411E-5</v>
      </c>
      <c r="S423" s="306">
        <f t="shared" si="85"/>
        <v>2.6412830814786411E-5</v>
      </c>
      <c r="T423" s="99"/>
      <c r="U423" s="100"/>
      <c r="V423" s="283">
        <f t="shared" si="98"/>
        <v>8.5179061047565706E-4</v>
      </c>
      <c r="W423" s="284">
        <f t="shared" si="109"/>
        <v>8.5179061047565706E-4</v>
      </c>
      <c r="X423" s="284">
        <f t="shared" si="107"/>
        <v>8.5179061047565706E-4</v>
      </c>
      <c r="Y423" s="284">
        <f t="shared" si="110"/>
        <v>8.5179061047565706E-4</v>
      </c>
      <c r="Z423" s="99"/>
      <c r="AA423" s="100"/>
      <c r="AB423" s="221">
        <v>15.5</v>
      </c>
      <c r="AC423" s="6"/>
      <c r="AD423" s="438">
        <f t="shared" si="103"/>
        <v>7.7435510043241562E-2</v>
      </c>
      <c r="AE423" s="438">
        <f t="shared" si="104"/>
        <v>2.4011664377078556E-4</v>
      </c>
      <c r="AF423" s="225">
        <f t="shared" si="99"/>
        <v>1.2899118582406382E-22</v>
      </c>
      <c r="AG423" s="438">
        <f t="shared" si="105"/>
        <v>9.9999999397835354E-2</v>
      </c>
      <c r="AH423" s="438">
        <f t="shared" si="100"/>
        <v>0.53598286904019798</v>
      </c>
      <c r="AI423" s="438">
        <f t="shared" si="101"/>
        <v>7.6566484379712724E-2</v>
      </c>
      <c r="AJ423" s="437">
        <f t="shared" si="102"/>
        <v>2.5878389120372688E-152</v>
      </c>
    </row>
    <row r="424" spans="2:36" ht="12" customHeight="1" x14ac:dyDescent="0.2">
      <c r="B424" s="332">
        <v>35611</v>
      </c>
      <c r="C424" s="338">
        <v>35611</v>
      </c>
      <c r="D424" s="93">
        <v>2</v>
      </c>
      <c r="E424" s="94">
        <v>1.95</v>
      </c>
      <c r="F424" s="94">
        <v>2.31</v>
      </c>
      <c r="G424" s="94">
        <v>2.14</v>
      </c>
      <c r="H424" s="94">
        <v>2.39</v>
      </c>
      <c r="I424" s="211">
        <v>2.31</v>
      </c>
      <c r="J424" s="362">
        <f t="shared" si="95"/>
        <v>1.6500000000000001E-2</v>
      </c>
      <c r="K424" s="361">
        <f t="shared" si="94"/>
        <v>1.6500000000000001E-2</v>
      </c>
      <c r="L424" s="361">
        <f t="shared" ref="L424:M443" si="111">ND代替値</f>
        <v>1.6500000000000001E-2</v>
      </c>
      <c r="M424" s="361">
        <f t="shared" si="111"/>
        <v>1.6500000000000001E-2</v>
      </c>
      <c r="N424" s="361">
        <f>ND代替値</f>
        <v>1.6500000000000001E-2</v>
      </c>
      <c r="O424" s="380">
        <f>ND代替値</f>
        <v>1.6500000000000001E-2</v>
      </c>
      <c r="P424" s="305">
        <f t="shared" si="97"/>
        <v>2.5669907310970571E-5</v>
      </c>
      <c r="Q424" s="306">
        <f t="shared" si="108"/>
        <v>2.5669907310970571E-5</v>
      </c>
      <c r="R424" s="306">
        <f t="shared" si="106"/>
        <v>2.5669907310970571E-5</v>
      </c>
      <c r="S424" s="306">
        <f t="shared" si="85"/>
        <v>2.5669907310970571E-5</v>
      </c>
      <c r="T424" s="306">
        <f>ND代替値*2.71828^(-(0.69315/2.062)*(C424-事故日Cb)/365.25)</f>
        <v>2.5669907310970571E-5</v>
      </c>
      <c r="U424" s="307">
        <f>ND代替値*2.71828^(-(0.69315/2.062)*(C424-事故日Cb)/365.25)</f>
        <v>2.5669907310970571E-5</v>
      </c>
      <c r="V424" s="283">
        <f t="shared" si="98"/>
        <v>8.5012576833509051E-4</v>
      </c>
      <c r="W424" s="284">
        <f t="shared" si="109"/>
        <v>8.5012576833509051E-4</v>
      </c>
      <c r="X424" s="284">
        <f t="shared" si="107"/>
        <v>8.5012576833509051E-4</v>
      </c>
      <c r="Y424" s="284">
        <f t="shared" si="110"/>
        <v>8.5012576833509051E-4</v>
      </c>
      <c r="Z424" s="284">
        <f>ND代替値*2.71828^(-(0.69315/30.07)*(C424-事故日Cb)/365.25)</f>
        <v>8.5012576833509051E-4</v>
      </c>
      <c r="AA424" s="296">
        <f>ND代替値*2.71828^(-(0.69315/30.07)*(C424-事故日Cb)/365.25)</f>
        <v>8.5012576833509051E-4</v>
      </c>
      <c r="AB424" s="221">
        <v>12.5</v>
      </c>
      <c r="AC424" s="6"/>
      <c r="AD424" s="438">
        <f t="shared" si="103"/>
        <v>7.7284160757735504E-2</v>
      </c>
      <c r="AE424" s="438">
        <f t="shared" si="104"/>
        <v>2.3336279373609612E-4</v>
      </c>
      <c r="AF424" s="225">
        <f t="shared" si="99"/>
        <v>8.6187323056025651E-23</v>
      </c>
      <c r="AG424" s="438">
        <f t="shared" si="105"/>
        <v>9.9999999393228484E-2</v>
      </c>
      <c r="AH424" s="438">
        <f t="shared" si="100"/>
        <v>0.53343163337329413</v>
      </c>
      <c r="AI424" s="438">
        <f t="shared" si="101"/>
        <v>7.6410235757862946E-2</v>
      </c>
      <c r="AJ424" s="437">
        <f t="shared" si="102"/>
        <v>1.8233265198208454E-153</v>
      </c>
    </row>
    <row r="425" spans="2:36" ht="12" customHeight="1" x14ac:dyDescent="0.2">
      <c r="B425" s="332">
        <v>35642</v>
      </c>
      <c r="C425" s="338">
        <v>35640</v>
      </c>
      <c r="D425" s="93">
        <v>1.62</v>
      </c>
      <c r="E425" s="94">
        <v>1.8</v>
      </c>
      <c r="F425" s="94">
        <v>2.04</v>
      </c>
      <c r="G425" s="94">
        <v>1.95</v>
      </c>
      <c r="H425" s="94"/>
      <c r="I425" s="211"/>
      <c r="J425" s="362">
        <f t="shared" si="95"/>
        <v>1.6500000000000001E-2</v>
      </c>
      <c r="K425" s="361">
        <f t="shared" si="94"/>
        <v>1.6500000000000001E-2</v>
      </c>
      <c r="L425" s="361">
        <f t="shared" si="111"/>
        <v>1.6500000000000001E-2</v>
      </c>
      <c r="M425" s="361">
        <f t="shared" si="111"/>
        <v>1.6500000000000001E-2</v>
      </c>
      <c r="N425" s="355"/>
      <c r="O425" s="356"/>
      <c r="P425" s="305">
        <f t="shared" si="97"/>
        <v>2.4947880292517933E-5</v>
      </c>
      <c r="Q425" s="306">
        <f t="shared" si="108"/>
        <v>2.4947880292517933E-5</v>
      </c>
      <c r="R425" s="306">
        <f t="shared" si="106"/>
        <v>2.4993843619485273E-5</v>
      </c>
      <c r="S425" s="306">
        <f t="shared" si="85"/>
        <v>2.4993843619485273E-5</v>
      </c>
      <c r="T425" s="99"/>
      <c r="U425" s="100"/>
      <c r="V425" s="283">
        <f t="shared" si="98"/>
        <v>8.4846418016248167E-4</v>
      </c>
      <c r="W425" s="284">
        <f t="shared" si="109"/>
        <v>8.4846418016248167E-4</v>
      </c>
      <c r="X425" s="284">
        <f t="shared" si="107"/>
        <v>8.4857128132864766E-4</v>
      </c>
      <c r="Y425" s="284">
        <f t="shared" si="110"/>
        <v>8.4857128132864766E-4</v>
      </c>
      <c r="Z425" s="99"/>
      <c r="AA425" s="100"/>
      <c r="AB425" s="221">
        <v>8.1</v>
      </c>
      <c r="AC425" s="6"/>
      <c r="AD425" s="438">
        <f t="shared" si="103"/>
        <v>7.714284375714979E-2</v>
      </c>
      <c r="AE425" s="438">
        <f t="shared" si="104"/>
        <v>2.2721676017713882E-4</v>
      </c>
      <c r="AF425" s="225">
        <f t="shared" si="99"/>
        <v>5.9105051012806409E-23</v>
      </c>
      <c r="AG425" s="438">
        <f t="shared" si="105"/>
        <v>9.9999999388918792E-2</v>
      </c>
      <c r="AH425" s="438">
        <f t="shared" si="100"/>
        <v>0.53105598843910717</v>
      </c>
      <c r="AI425" s="438">
        <f t="shared" si="101"/>
        <v>7.6264356366892092E-2</v>
      </c>
      <c r="AJ425" s="437">
        <f t="shared" si="102"/>
        <v>1.5244701862447627E-154</v>
      </c>
    </row>
    <row r="426" spans="2:36" ht="12" customHeight="1" x14ac:dyDescent="0.2">
      <c r="B426" s="332">
        <v>35671</v>
      </c>
      <c r="C426" s="338">
        <v>35669</v>
      </c>
      <c r="D426" s="93">
        <v>1.59</v>
      </c>
      <c r="E426" s="94">
        <v>1.96</v>
      </c>
      <c r="F426" s="94">
        <v>2.2999999999999998</v>
      </c>
      <c r="G426" s="94">
        <v>2.23</v>
      </c>
      <c r="H426" s="94"/>
      <c r="I426" s="211"/>
      <c r="J426" s="362">
        <f t="shared" si="95"/>
        <v>1.6500000000000001E-2</v>
      </c>
      <c r="K426" s="361">
        <f t="shared" si="94"/>
        <v>1.6500000000000001E-2</v>
      </c>
      <c r="L426" s="361">
        <f t="shared" si="111"/>
        <v>1.6500000000000001E-2</v>
      </c>
      <c r="M426" s="361">
        <f t="shared" si="111"/>
        <v>1.6500000000000001E-2</v>
      </c>
      <c r="N426" s="355"/>
      <c r="O426" s="356"/>
      <c r="P426" s="305">
        <f t="shared" si="97"/>
        <v>2.4290832495618221E-5</v>
      </c>
      <c r="Q426" s="306">
        <f t="shared" si="108"/>
        <v>2.4290832495618221E-5</v>
      </c>
      <c r="R426" s="306">
        <f t="shared" si="106"/>
        <v>2.4335585294782458E-5</v>
      </c>
      <c r="S426" s="306">
        <f t="shared" si="85"/>
        <v>2.4335585294782458E-5</v>
      </c>
      <c r="T426" s="99"/>
      <c r="U426" s="100"/>
      <c r="V426" s="283">
        <f t="shared" si="98"/>
        <v>8.4691273143263333E-4</v>
      </c>
      <c r="W426" s="284">
        <f t="shared" si="109"/>
        <v>8.4691273143263333E-4</v>
      </c>
      <c r="X426" s="284">
        <f t="shared" si="107"/>
        <v>8.4701963676028064E-4</v>
      </c>
      <c r="Y426" s="284">
        <f t="shared" si="110"/>
        <v>8.4701963676028064E-4</v>
      </c>
      <c r="Z426" s="99"/>
      <c r="AA426" s="100"/>
      <c r="AB426" s="221">
        <v>21.2</v>
      </c>
      <c r="AC426" s="6"/>
      <c r="AD426" s="438">
        <f t="shared" si="103"/>
        <v>7.700178516002551E-2</v>
      </c>
      <c r="AE426" s="438">
        <f t="shared" si="104"/>
        <v>2.2123259358893145E-4</v>
      </c>
      <c r="AF426" s="225">
        <f t="shared" si="99"/>
        <v>4.0532724899178033E-23</v>
      </c>
      <c r="AG426" s="438">
        <f t="shared" si="105"/>
        <v>9.9999999384609128E-2</v>
      </c>
      <c r="AH426" s="438">
        <f t="shared" si="100"/>
        <v>0.52869092347149926</v>
      </c>
      <c r="AI426" s="438">
        <f t="shared" si="101"/>
        <v>7.6118755483067541E-2</v>
      </c>
      <c r="AJ426" s="437">
        <f t="shared" si="102"/>
        <v>1.2745985557087668E-155</v>
      </c>
    </row>
    <row r="427" spans="2:36" ht="12" customHeight="1" x14ac:dyDescent="0.2">
      <c r="B427" s="332">
        <v>35703</v>
      </c>
      <c r="C427" s="338">
        <v>35702</v>
      </c>
      <c r="D427" s="93">
        <v>2.5099999999999998</v>
      </c>
      <c r="E427" s="94">
        <v>3.43</v>
      </c>
      <c r="F427" s="94">
        <v>3.71</v>
      </c>
      <c r="G427" s="94">
        <v>3.55</v>
      </c>
      <c r="H427" s="94">
        <v>2.08</v>
      </c>
      <c r="I427" s="211">
        <v>2.06</v>
      </c>
      <c r="J427" s="377">
        <v>0.22</v>
      </c>
      <c r="K427" s="361">
        <f t="shared" si="94"/>
        <v>1.6500000000000001E-2</v>
      </c>
      <c r="L427" s="361">
        <f t="shared" si="111"/>
        <v>1.6500000000000001E-2</v>
      </c>
      <c r="M427" s="361">
        <f t="shared" si="111"/>
        <v>1.6500000000000001E-2</v>
      </c>
      <c r="N427" s="361">
        <f>ND代替値</f>
        <v>1.6500000000000001E-2</v>
      </c>
      <c r="O427" s="380">
        <f>ND代替値</f>
        <v>1.6500000000000001E-2</v>
      </c>
      <c r="P427" s="305">
        <f t="shared" si="97"/>
        <v>2.358587822003256E-5</v>
      </c>
      <c r="Q427" s="306">
        <f t="shared" si="108"/>
        <v>2.358587822003256E-5</v>
      </c>
      <c r="R427" s="306">
        <f t="shared" si="106"/>
        <v>2.3607595226777436E-5</v>
      </c>
      <c r="S427" s="306">
        <f t="shared" si="85"/>
        <v>2.3607595226777436E-5</v>
      </c>
      <c r="T427" s="306">
        <f>ND代替値*2.71828^(-(0.69315/2.062)*(C427-事故日Cb)/365.25)</f>
        <v>2.3607595226777436E-5</v>
      </c>
      <c r="U427" s="307">
        <f>ND代替値*2.71828^(-(0.69315/2.062)*(C427-事故日Cb)/365.25)</f>
        <v>2.3607595226777436E-5</v>
      </c>
      <c r="V427" s="283">
        <f t="shared" si="98"/>
        <v>8.4520408006680855E-4</v>
      </c>
      <c r="W427" s="284">
        <f t="shared" si="109"/>
        <v>8.4520408006680855E-4</v>
      </c>
      <c r="X427" s="284">
        <f t="shared" si="107"/>
        <v>8.4525742320625604E-4</v>
      </c>
      <c r="Y427" s="284">
        <f t="shared" si="110"/>
        <v>8.4525742320625604E-4</v>
      </c>
      <c r="Z427" s="284">
        <f>ND代替値*2.71828^(-(0.69315/30.07)*(C427-事故日Cb)/365.25)</f>
        <v>8.4525742320625604E-4</v>
      </c>
      <c r="AA427" s="296">
        <f>ND代替値*2.71828^(-(0.69315/30.07)*(C427-事故日Cb)/365.25)</f>
        <v>8.4525742320625604E-4</v>
      </c>
      <c r="AB427" s="221">
        <v>37.9</v>
      </c>
      <c r="AC427" s="15"/>
      <c r="AD427" s="438">
        <f t="shared" si="103"/>
        <v>7.6841583927841461E-2</v>
      </c>
      <c r="AE427" s="438">
        <f t="shared" si="104"/>
        <v>2.1461450206161303E-4</v>
      </c>
      <c r="AF427" s="225">
        <f t="shared" si="99"/>
        <v>2.6387078543008739E-23</v>
      </c>
      <c r="AG427" s="438">
        <f t="shared" si="105"/>
        <v>9.9999999379705037E-2</v>
      </c>
      <c r="AH427" s="438">
        <f t="shared" si="100"/>
        <v>0.52601245227250859</v>
      </c>
      <c r="AI427" s="438">
        <f t="shared" si="101"/>
        <v>7.5953409820849804E-2</v>
      </c>
      <c r="AJ427" s="437">
        <f t="shared" si="102"/>
        <v>7.5678646315613575E-157</v>
      </c>
    </row>
    <row r="428" spans="2:36" ht="12" customHeight="1" x14ac:dyDescent="0.2">
      <c r="B428" s="332">
        <v>35734</v>
      </c>
      <c r="C428" s="338">
        <v>35731</v>
      </c>
      <c r="D428" s="93">
        <v>2.2599999999999998</v>
      </c>
      <c r="E428" s="94">
        <v>3.2</v>
      </c>
      <c r="F428" s="94">
        <v>4.55</v>
      </c>
      <c r="G428" s="94">
        <v>4.2300000000000004</v>
      </c>
      <c r="H428" s="94"/>
      <c r="I428" s="211"/>
      <c r="J428" s="362">
        <f t="shared" ref="J428:J433" si="112">ND代替値</f>
        <v>1.6500000000000001E-2</v>
      </c>
      <c r="K428" s="361">
        <f t="shared" si="94"/>
        <v>1.6500000000000001E-2</v>
      </c>
      <c r="L428" s="361">
        <f t="shared" si="111"/>
        <v>1.6500000000000001E-2</v>
      </c>
      <c r="M428" s="361">
        <f t="shared" si="111"/>
        <v>1.6500000000000001E-2</v>
      </c>
      <c r="N428" s="355"/>
      <c r="O428" s="356"/>
      <c r="P428" s="305">
        <f t="shared" si="97"/>
        <v>2.2922469461968244E-5</v>
      </c>
      <c r="Q428" s="306">
        <f t="shared" si="108"/>
        <v>2.2922469461968244E-5</v>
      </c>
      <c r="R428" s="306">
        <f t="shared" si="106"/>
        <v>2.2985846274482424E-5</v>
      </c>
      <c r="S428" s="306">
        <f t="shared" si="85"/>
        <v>2.2985846274482424E-5</v>
      </c>
      <c r="T428" s="99"/>
      <c r="U428" s="100"/>
      <c r="V428" s="283">
        <f t="shared" si="98"/>
        <v>8.4355211143441412E-4</v>
      </c>
      <c r="W428" s="284">
        <f t="shared" si="109"/>
        <v>8.4355211143441412E-4</v>
      </c>
      <c r="X428" s="284">
        <f t="shared" si="107"/>
        <v>8.4371183815235647E-4</v>
      </c>
      <c r="Y428" s="284">
        <f t="shared" si="110"/>
        <v>8.4371183815235647E-4</v>
      </c>
      <c r="Z428" s="99"/>
      <c r="AA428" s="100"/>
      <c r="AB428" s="221">
        <v>21.1</v>
      </c>
      <c r="AC428" s="16"/>
      <c r="AD428" s="438">
        <f t="shared" si="103"/>
        <v>7.6701076195668766E-2</v>
      </c>
      <c r="AE428" s="438">
        <f t="shared" si="104"/>
        <v>2.0896223885893112E-4</v>
      </c>
      <c r="AF428" s="225">
        <f t="shared" si="99"/>
        <v>1.8095580278664E-23</v>
      </c>
      <c r="AG428" s="438">
        <f t="shared" si="105"/>
        <v>9.9999999375395374E-2</v>
      </c>
      <c r="AH428" s="438">
        <f t="shared" si="100"/>
        <v>0.52366984876086786</v>
      </c>
      <c r="AI428" s="438">
        <f t="shared" si="101"/>
        <v>7.5808402583835935E-2</v>
      </c>
      <c r="AJ428" s="437">
        <f t="shared" si="102"/>
        <v>6.3274371753694928E-158</v>
      </c>
    </row>
    <row r="429" spans="2:36" ht="12" customHeight="1" x14ac:dyDescent="0.2">
      <c r="B429" s="332">
        <v>35762</v>
      </c>
      <c r="C429" s="338">
        <v>35761</v>
      </c>
      <c r="D429" s="93">
        <v>3.1</v>
      </c>
      <c r="E429" s="94">
        <v>3.7</v>
      </c>
      <c r="F429" s="94">
        <v>4.1500000000000004</v>
      </c>
      <c r="G429" s="94">
        <v>3.94</v>
      </c>
      <c r="H429" s="94"/>
      <c r="I429" s="211"/>
      <c r="J429" s="362">
        <f t="shared" si="112"/>
        <v>1.6500000000000001E-2</v>
      </c>
      <c r="K429" s="361">
        <f t="shared" si="94"/>
        <v>1.6500000000000001E-2</v>
      </c>
      <c r="L429" s="361">
        <f t="shared" si="111"/>
        <v>1.6500000000000001E-2</v>
      </c>
      <c r="M429" s="361">
        <f t="shared" si="111"/>
        <v>1.6500000000000001E-2</v>
      </c>
      <c r="N429" s="355"/>
      <c r="O429" s="356"/>
      <c r="P429" s="305">
        <f t="shared" si="97"/>
        <v>2.2339314837842511E-5</v>
      </c>
      <c r="Q429" s="306">
        <f t="shared" si="108"/>
        <v>2.2339314837842511E-5</v>
      </c>
      <c r="R429" s="306">
        <f t="shared" si="106"/>
        <v>2.2359884055002175E-5</v>
      </c>
      <c r="S429" s="306">
        <f t="shared" si="85"/>
        <v>2.2359884055002175E-5</v>
      </c>
      <c r="T429" s="99"/>
      <c r="U429" s="100"/>
      <c r="V429" s="283">
        <f t="shared" si="98"/>
        <v>8.4206278613725358E-4</v>
      </c>
      <c r="W429" s="284">
        <f t="shared" si="109"/>
        <v>8.4206278613725358E-4</v>
      </c>
      <c r="X429" s="284">
        <f t="shared" si="107"/>
        <v>8.4211593102105598E-4</v>
      </c>
      <c r="Y429" s="284">
        <f t="shared" si="110"/>
        <v>8.4211593102105598E-4</v>
      </c>
      <c r="Z429" s="99"/>
      <c r="AA429" s="100"/>
      <c r="AB429" s="221">
        <v>34.9</v>
      </c>
      <c r="AC429" s="6"/>
      <c r="AD429" s="438">
        <f t="shared" si="103"/>
        <v>7.6555993729186908E-2</v>
      </c>
      <c r="AE429" s="438">
        <f t="shared" si="104"/>
        <v>2.032716732272925E-4</v>
      </c>
      <c r="AF429" s="225">
        <f t="shared" si="99"/>
        <v>1.2249117340509739E-23</v>
      </c>
      <c r="AG429" s="438">
        <f t="shared" si="105"/>
        <v>9.9999999370937093E-2</v>
      </c>
      <c r="AH429" s="438">
        <f t="shared" si="100"/>
        <v>0.52125744390239959</v>
      </c>
      <c r="AI429" s="438">
        <f t="shared" si="101"/>
        <v>7.5658686416946674E-2</v>
      </c>
      <c r="AJ429" s="437">
        <f t="shared" si="102"/>
        <v>4.8564474086054587E-159</v>
      </c>
    </row>
    <row r="430" spans="2:36" ht="12" customHeight="1" x14ac:dyDescent="0.2">
      <c r="B430" s="332">
        <v>35789</v>
      </c>
      <c r="C430" s="338">
        <v>35789</v>
      </c>
      <c r="D430" s="93">
        <v>2.0499999999999998</v>
      </c>
      <c r="E430" s="94">
        <v>2.92</v>
      </c>
      <c r="F430" s="94">
        <v>3.94</v>
      </c>
      <c r="G430" s="94">
        <v>3.95</v>
      </c>
      <c r="H430" s="94">
        <v>2.99</v>
      </c>
      <c r="I430" s="211">
        <v>3.04</v>
      </c>
      <c r="J430" s="362">
        <f t="shared" si="112"/>
        <v>1.6500000000000001E-2</v>
      </c>
      <c r="K430" s="361">
        <f t="shared" si="94"/>
        <v>1.6500000000000001E-2</v>
      </c>
      <c r="L430" s="361">
        <f t="shared" si="111"/>
        <v>1.6500000000000001E-2</v>
      </c>
      <c r="M430" s="361">
        <f t="shared" si="111"/>
        <v>1.6500000000000001E-2</v>
      </c>
      <c r="N430" s="361">
        <f>ND代替値</f>
        <v>1.6500000000000001E-2</v>
      </c>
      <c r="O430" s="380">
        <f>ND代替値</f>
        <v>1.6500000000000001E-2</v>
      </c>
      <c r="P430" s="305">
        <f t="shared" si="97"/>
        <v>2.1791041775455286E-5</v>
      </c>
      <c r="Q430" s="306">
        <f t="shared" si="108"/>
        <v>2.1791041775455286E-5</v>
      </c>
      <c r="R430" s="306">
        <f t="shared" si="106"/>
        <v>2.1791041775455286E-5</v>
      </c>
      <c r="S430" s="306">
        <f t="shared" si="85"/>
        <v>2.1791041775455286E-5</v>
      </c>
      <c r="T430" s="306">
        <f>ND代替値*2.71828^(-(0.69315/2.062)*(C430-事故日Cb)/365.25)</f>
        <v>2.1791041775455286E-5</v>
      </c>
      <c r="U430" s="307">
        <f>ND代替値*2.71828^(-(0.69315/2.062)*(C430-事故日Cb)/365.25)</f>
        <v>2.1791041775455286E-5</v>
      </c>
      <c r="V430" s="283">
        <f t="shared" si="98"/>
        <v>8.4062914135837701E-4</v>
      </c>
      <c r="W430" s="284">
        <f t="shared" si="109"/>
        <v>8.4062914135837701E-4</v>
      </c>
      <c r="X430" s="284">
        <f t="shared" si="107"/>
        <v>8.4062914135837701E-4</v>
      </c>
      <c r="Y430" s="284">
        <f t="shared" si="110"/>
        <v>8.4062914135837701E-4</v>
      </c>
      <c r="Z430" s="284">
        <f>ND代替値*2.71828^(-(0.69315/30.07)*(C430-事故日Cb)/365.25)</f>
        <v>8.4062914135837701E-4</v>
      </c>
      <c r="AA430" s="296">
        <f>ND代替値*2.71828^(-(0.69315/30.07)*(C430-事故日Cb)/365.25)</f>
        <v>8.4062914135837701E-4</v>
      </c>
      <c r="AB430" s="221">
        <v>35.6</v>
      </c>
      <c r="AC430" s="17"/>
      <c r="AD430" s="438">
        <f t="shared" si="103"/>
        <v>7.6420831032579739E-2</v>
      </c>
      <c r="AE430" s="438">
        <f t="shared" si="104"/>
        <v>1.9810037977686622E-4</v>
      </c>
      <c r="AF430" s="225">
        <f t="shared" si="99"/>
        <v>8.5101050980466113E-24</v>
      </c>
      <c r="AG430" s="438">
        <f t="shared" si="105"/>
        <v>9.9999999366776018E-2</v>
      </c>
      <c r="AH430" s="438">
        <f t="shared" si="100"/>
        <v>0.51901589372338175</v>
      </c>
      <c r="AI430" s="438">
        <f t="shared" si="101"/>
        <v>7.5519218107466035E-2</v>
      </c>
      <c r="AJ430" s="437">
        <f t="shared" si="102"/>
        <v>4.4232024255624573E-160</v>
      </c>
    </row>
    <row r="431" spans="2:36" ht="12" customHeight="1" x14ac:dyDescent="0.2">
      <c r="B431" s="332">
        <v>35824</v>
      </c>
      <c r="C431" s="338">
        <v>35823</v>
      </c>
      <c r="D431" s="93">
        <v>2.4</v>
      </c>
      <c r="E431" s="94">
        <v>2.2000000000000002</v>
      </c>
      <c r="F431" s="94">
        <v>3.08</v>
      </c>
      <c r="G431" s="94">
        <v>2.98</v>
      </c>
      <c r="H431" s="94"/>
      <c r="I431" s="211"/>
      <c r="J431" s="362">
        <f t="shared" si="112"/>
        <v>1.6500000000000001E-2</v>
      </c>
      <c r="K431" s="361">
        <f t="shared" si="94"/>
        <v>1.6500000000000001E-2</v>
      </c>
      <c r="L431" s="361">
        <f t="shared" si="111"/>
        <v>1.6500000000000001E-2</v>
      </c>
      <c r="M431" s="361">
        <f t="shared" si="111"/>
        <v>1.6500000000000001E-2</v>
      </c>
      <c r="N431" s="355"/>
      <c r="O431" s="356"/>
      <c r="P431" s="305">
        <f t="shared" si="97"/>
        <v>2.1100296151496451E-5</v>
      </c>
      <c r="Q431" s="306">
        <f t="shared" si="108"/>
        <v>2.1100296151496451E-5</v>
      </c>
      <c r="R431" s="306">
        <f t="shared" si="106"/>
        <v>2.1119724525948567E-5</v>
      </c>
      <c r="S431" s="306">
        <f t="shared" si="85"/>
        <v>2.1119724525948567E-5</v>
      </c>
      <c r="T431" s="99"/>
      <c r="U431" s="100"/>
      <c r="V431" s="283">
        <f t="shared" si="98"/>
        <v>8.3877434512492574E-4</v>
      </c>
      <c r="W431" s="284">
        <f t="shared" si="109"/>
        <v>8.3877434512492574E-4</v>
      </c>
      <c r="X431" s="284">
        <f t="shared" si="107"/>
        <v>8.3882728246622857E-4</v>
      </c>
      <c r="Y431" s="284">
        <f t="shared" si="110"/>
        <v>8.3882728246622857E-4</v>
      </c>
      <c r="Z431" s="99"/>
      <c r="AA431" s="100"/>
      <c r="AB431" s="221">
        <v>31.2</v>
      </c>
      <c r="AC431" s="6"/>
      <c r="AD431" s="438">
        <f t="shared" si="103"/>
        <v>7.625702567874805E-2</v>
      </c>
      <c r="AE431" s="438">
        <f t="shared" si="104"/>
        <v>1.919974956904415E-4</v>
      </c>
      <c r="AF431" s="225">
        <f t="shared" si="99"/>
        <v>5.4685414496389855E-24</v>
      </c>
      <c r="AG431" s="438">
        <f t="shared" si="105"/>
        <v>9.999999936172331E-2</v>
      </c>
      <c r="AH431" s="438">
        <f t="shared" si="100"/>
        <v>0.51630696631121809</v>
      </c>
      <c r="AI431" s="438">
        <f t="shared" si="101"/>
        <v>7.5350209320434278E-2</v>
      </c>
      <c r="AJ431" s="437">
        <f t="shared" si="102"/>
        <v>2.4108662084862941E-161</v>
      </c>
    </row>
    <row r="432" spans="2:36" ht="12" customHeight="1" x14ac:dyDescent="0.2">
      <c r="B432" s="332">
        <v>35853</v>
      </c>
      <c r="C432" s="338">
        <v>35852</v>
      </c>
      <c r="D432" s="93">
        <v>4.8</v>
      </c>
      <c r="E432" s="94">
        <v>4</v>
      </c>
      <c r="F432" s="94">
        <v>4.71</v>
      </c>
      <c r="G432" s="94">
        <v>4.71</v>
      </c>
      <c r="H432" s="94"/>
      <c r="I432" s="211"/>
      <c r="J432" s="362">
        <f t="shared" si="112"/>
        <v>1.6500000000000001E-2</v>
      </c>
      <c r="K432" s="361">
        <f t="shared" si="94"/>
        <v>1.6500000000000001E-2</v>
      </c>
      <c r="L432" s="361">
        <f t="shared" si="111"/>
        <v>1.6500000000000001E-2</v>
      </c>
      <c r="M432" s="361">
        <f t="shared" si="111"/>
        <v>1.6500000000000001E-2</v>
      </c>
      <c r="N432" s="355"/>
      <c r="O432" s="356"/>
      <c r="P432" s="305">
        <f t="shared" si="97"/>
        <v>2.0544581480040772E-5</v>
      </c>
      <c r="Q432" s="306">
        <f t="shared" si="108"/>
        <v>2.0544581480040772E-5</v>
      </c>
      <c r="R432" s="306">
        <f t="shared" si="106"/>
        <v>2.0563498172919887E-5</v>
      </c>
      <c r="S432" s="306">
        <f t="shared" si="85"/>
        <v>2.0563498172919887E-5</v>
      </c>
      <c r="T432" s="99"/>
      <c r="U432" s="100"/>
      <c r="V432" s="283">
        <f t="shared" si="98"/>
        <v>8.3724061462362841E-4</v>
      </c>
      <c r="W432" s="284">
        <f t="shared" si="109"/>
        <v>8.3724061462362841E-4</v>
      </c>
      <c r="X432" s="284">
        <f t="shared" si="107"/>
        <v>8.3729345516700762E-4</v>
      </c>
      <c r="Y432" s="284">
        <f t="shared" si="110"/>
        <v>8.3729345516700762E-4</v>
      </c>
      <c r="Z432" s="99"/>
      <c r="AA432" s="100"/>
      <c r="AB432" s="221">
        <v>30.2</v>
      </c>
      <c r="AC432" s="6"/>
      <c r="AD432" s="438">
        <f t="shared" si="103"/>
        <v>7.6117586833364337E-2</v>
      </c>
      <c r="AE432" s="438">
        <f t="shared" si="104"/>
        <v>1.869408924810899E-4</v>
      </c>
      <c r="AF432" s="225">
        <f t="shared" si="99"/>
        <v>3.7501851767278119E-24</v>
      </c>
      <c r="AG432" s="438">
        <f t="shared" si="105"/>
        <v>9.9999999357413646E-2</v>
      </c>
      <c r="AH432" s="438">
        <f t="shared" si="100"/>
        <v>0.51400758631148646</v>
      </c>
      <c r="AI432" s="438">
        <f t="shared" si="101"/>
        <v>7.5206353689887262E-2</v>
      </c>
      <c r="AJ432" s="437">
        <f t="shared" si="102"/>
        <v>2.0157078931881166E-162</v>
      </c>
    </row>
    <row r="433" spans="2:36" ht="12" customHeight="1" x14ac:dyDescent="0.2">
      <c r="B433" s="334">
        <v>35884</v>
      </c>
      <c r="C433" s="335">
        <v>35880</v>
      </c>
      <c r="D433" s="97">
        <v>4.5999999999999996</v>
      </c>
      <c r="E433" s="98">
        <v>3.4</v>
      </c>
      <c r="F433" s="98">
        <v>4.7</v>
      </c>
      <c r="G433" s="98">
        <v>4.5</v>
      </c>
      <c r="H433" s="98">
        <v>3.06</v>
      </c>
      <c r="I433" s="212">
        <v>3.05</v>
      </c>
      <c r="J433" s="370">
        <f t="shared" si="112"/>
        <v>1.6500000000000001E-2</v>
      </c>
      <c r="K433" s="363">
        <f t="shared" si="94"/>
        <v>1.6500000000000001E-2</v>
      </c>
      <c r="L433" s="363">
        <f t="shared" si="111"/>
        <v>1.6500000000000001E-2</v>
      </c>
      <c r="M433" s="363">
        <f t="shared" si="111"/>
        <v>1.6500000000000001E-2</v>
      </c>
      <c r="N433" s="363">
        <f>ND代替値</f>
        <v>1.6500000000000001E-2</v>
      </c>
      <c r="O433" s="386">
        <f>ND代替値</f>
        <v>1.6500000000000001E-2</v>
      </c>
      <c r="P433" s="310">
        <f t="shared" si="97"/>
        <v>1.9966716405122794E-5</v>
      </c>
      <c r="Q433" s="311">
        <f t="shared" si="108"/>
        <v>1.9966716405122794E-5</v>
      </c>
      <c r="R433" s="311">
        <f t="shared" si="106"/>
        <v>2.0040356498867896E-5</v>
      </c>
      <c r="S433" s="311">
        <f t="shared" si="85"/>
        <v>2.0040356498867896E-5</v>
      </c>
      <c r="T433" s="311">
        <f>ND代替値*2.71828^(-(0.69315/2.062)*(C433-事故日Cb)/365.25)</f>
        <v>2.0040356498867896E-5</v>
      </c>
      <c r="U433" s="312">
        <f>ND代替値*2.71828^(-(0.69315/2.062)*(C433-事故日Cb)/365.25)</f>
        <v>2.0040356498867896E-5</v>
      </c>
      <c r="V433" s="297">
        <f t="shared" si="98"/>
        <v>8.3560421074704567E-4</v>
      </c>
      <c r="W433" s="293">
        <f t="shared" si="109"/>
        <v>8.3560421074704567E-4</v>
      </c>
      <c r="X433" s="293">
        <f t="shared" si="107"/>
        <v>8.3581517978007641E-4</v>
      </c>
      <c r="Y433" s="293">
        <f t="shared" si="110"/>
        <v>8.3581517978007641E-4</v>
      </c>
      <c r="Z433" s="293">
        <f>ND代替値*2.71828^(-(0.69315/30.07)*(C433-事故日Cb)/365.25)</f>
        <v>8.3581517978007641E-4</v>
      </c>
      <c r="AA433" s="298">
        <f>ND代替値*2.71828^(-(0.69315/30.07)*(C433-事故日Cb)/365.25)</f>
        <v>8.3581517978007641E-4</v>
      </c>
      <c r="AB433" s="222">
        <v>51.1</v>
      </c>
      <c r="AC433" s="16"/>
      <c r="AD433" s="438">
        <f t="shared" si="103"/>
        <v>7.5983198161825138E-2</v>
      </c>
      <c r="AE433" s="438">
        <f t="shared" si="104"/>
        <v>1.8218505908061723E-4</v>
      </c>
      <c r="AF433" s="225">
        <f t="shared" si="99"/>
        <v>2.6054505891248419E-24</v>
      </c>
      <c r="AG433" s="438">
        <f t="shared" si="105"/>
        <v>9.99999993532526E-2</v>
      </c>
      <c r="AH433" s="438">
        <f t="shared" si="100"/>
        <v>0.51179721251137866</v>
      </c>
      <c r="AI433" s="438">
        <f t="shared" si="101"/>
        <v>7.5067719205096889E-2</v>
      </c>
      <c r="AJ433" s="437">
        <f t="shared" si="102"/>
        <v>1.8358860484264555E-163</v>
      </c>
    </row>
    <row r="434" spans="2:36" ht="12" customHeight="1" x14ac:dyDescent="0.2">
      <c r="B434" s="330">
        <v>35915</v>
      </c>
      <c r="C434" s="339">
        <v>35912</v>
      </c>
      <c r="D434" s="89">
        <v>4.2</v>
      </c>
      <c r="E434" s="90">
        <v>3.4</v>
      </c>
      <c r="F434" s="90">
        <v>4.67</v>
      </c>
      <c r="G434" s="90">
        <v>4.57</v>
      </c>
      <c r="H434" s="90"/>
      <c r="I434" s="210"/>
      <c r="J434" s="387">
        <v>0.27</v>
      </c>
      <c r="K434" s="364">
        <f t="shared" si="94"/>
        <v>1.6500000000000001E-2</v>
      </c>
      <c r="L434" s="364">
        <f t="shared" si="111"/>
        <v>1.6500000000000001E-2</v>
      </c>
      <c r="M434" s="364">
        <f t="shared" si="111"/>
        <v>1.6500000000000001E-2</v>
      </c>
      <c r="N434" s="352"/>
      <c r="O434" s="388"/>
      <c r="P434" s="303">
        <f t="shared" si="97"/>
        <v>1.940510515582473E-5</v>
      </c>
      <c r="Q434" s="304">
        <f t="shared" si="108"/>
        <v>1.940510515582473E-5</v>
      </c>
      <c r="R434" s="304">
        <f t="shared" si="106"/>
        <v>1.9458757041513532E-5</v>
      </c>
      <c r="S434" s="304">
        <f t="shared" si="85"/>
        <v>1.9458757041513532E-5</v>
      </c>
      <c r="T434" s="127"/>
      <c r="U434" s="281"/>
      <c r="V434" s="287">
        <f t="shared" si="98"/>
        <v>8.339710052552528E-4</v>
      </c>
      <c r="W434" s="288">
        <f t="shared" si="109"/>
        <v>8.339710052552528E-4</v>
      </c>
      <c r="X434" s="288">
        <f t="shared" si="107"/>
        <v>8.3412891778931325E-4</v>
      </c>
      <c r="Y434" s="288">
        <f t="shared" si="110"/>
        <v>8.3412891778931325E-4</v>
      </c>
      <c r="Z434" s="127"/>
      <c r="AA434" s="281"/>
      <c r="AB434" s="223">
        <v>59.4</v>
      </c>
      <c r="AC434" s="6"/>
      <c r="AD434" s="438">
        <f t="shared" si="103"/>
        <v>7.5829901617210302E-2</v>
      </c>
      <c r="AE434" s="438">
        <f t="shared" si="104"/>
        <v>1.7689779128648664E-4</v>
      </c>
      <c r="AF434" s="225">
        <f t="shared" si="99"/>
        <v>1.7183723427451323E-24</v>
      </c>
      <c r="AG434" s="438">
        <f t="shared" si="105"/>
        <v>9.9999999348497084E-2</v>
      </c>
      <c r="AH434" s="438">
        <f t="shared" si="100"/>
        <v>0.50928270767805817</v>
      </c>
      <c r="AI434" s="438">
        <f t="shared" si="101"/>
        <v>7.4909592693533741E-2</v>
      </c>
      <c r="AJ434" s="437">
        <f t="shared" si="102"/>
        <v>1.1874334886342502E-164</v>
      </c>
    </row>
    <row r="435" spans="2:36" ht="12" customHeight="1" x14ac:dyDescent="0.2">
      <c r="B435" s="332">
        <v>35944</v>
      </c>
      <c r="C435" s="338">
        <v>35944</v>
      </c>
      <c r="D435" s="93">
        <v>3.44</v>
      </c>
      <c r="E435" s="94">
        <v>2.73</v>
      </c>
      <c r="F435" s="94">
        <v>3.81</v>
      </c>
      <c r="G435" s="94">
        <v>3.66</v>
      </c>
      <c r="H435" s="94"/>
      <c r="I435" s="211"/>
      <c r="J435" s="362">
        <f>ND代替値</f>
        <v>1.6500000000000001E-2</v>
      </c>
      <c r="K435" s="378">
        <v>0.24</v>
      </c>
      <c r="L435" s="361">
        <f t="shared" si="111"/>
        <v>1.6500000000000001E-2</v>
      </c>
      <c r="M435" s="361">
        <f t="shared" si="111"/>
        <v>1.6500000000000001E-2</v>
      </c>
      <c r="N435" s="355"/>
      <c r="O435" s="389"/>
      <c r="P435" s="305">
        <f t="shared" si="97"/>
        <v>1.8894036422058768E-5</v>
      </c>
      <c r="Q435" s="306">
        <f t="shared" si="108"/>
        <v>1.8894036422058768E-5</v>
      </c>
      <c r="R435" s="306">
        <f t="shared" si="106"/>
        <v>1.8894036422058768E-5</v>
      </c>
      <c r="S435" s="306">
        <f t="shared" si="85"/>
        <v>1.8894036422058768E-5</v>
      </c>
      <c r="T435" s="99"/>
      <c r="U435" s="100"/>
      <c r="V435" s="283">
        <f t="shared" si="98"/>
        <v>8.3244605784193277E-4</v>
      </c>
      <c r="W435" s="284">
        <f t="shared" si="109"/>
        <v>8.3244605784193277E-4</v>
      </c>
      <c r="X435" s="284">
        <f t="shared" si="107"/>
        <v>8.3244605784193277E-4</v>
      </c>
      <c r="Y435" s="284">
        <f t="shared" si="110"/>
        <v>8.3244605784193277E-4</v>
      </c>
      <c r="Z435" s="99"/>
      <c r="AA435" s="100"/>
      <c r="AB435" s="221">
        <v>45.3</v>
      </c>
      <c r="AC435" s="6"/>
      <c r="AD435" s="438">
        <f t="shared" si="103"/>
        <v>7.5676914349266614E-2</v>
      </c>
      <c r="AE435" s="438">
        <f t="shared" si="104"/>
        <v>1.7176396747326154E-4</v>
      </c>
      <c r="AF435" s="225">
        <f t="shared" si="99"/>
        <v>1.1333177918001533E-24</v>
      </c>
      <c r="AG435" s="438">
        <f t="shared" si="105"/>
        <v>9.9999999343741597E-2</v>
      </c>
      <c r="AH435" s="438">
        <f t="shared" si="100"/>
        <v>0.50678055682870282</v>
      </c>
      <c r="AI435" s="438">
        <f t="shared" si="101"/>
        <v>7.4751799267801899E-2</v>
      </c>
      <c r="AJ435" s="437">
        <f t="shared" si="102"/>
        <v>7.6802059209423173E-166</v>
      </c>
    </row>
    <row r="436" spans="2:36" ht="12" customHeight="1" x14ac:dyDescent="0.2">
      <c r="B436" s="332">
        <v>35976</v>
      </c>
      <c r="C436" s="338">
        <v>35971</v>
      </c>
      <c r="D436" s="93">
        <v>1.59</v>
      </c>
      <c r="E436" s="94">
        <v>1.52</v>
      </c>
      <c r="F436" s="94">
        <v>2.2000000000000002</v>
      </c>
      <c r="G436" s="94">
        <v>2.08</v>
      </c>
      <c r="H436" s="94">
        <v>2.31</v>
      </c>
      <c r="I436" s="211">
        <v>2.3199999999999998</v>
      </c>
      <c r="J436" s="362">
        <f>ND代替値</f>
        <v>1.6500000000000001E-2</v>
      </c>
      <c r="K436" s="361">
        <f>ND代替値</f>
        <v>1.6500000000000001E-2</v>
      </c>
      <c r="L436" s="361">
        <f t="shared" si="111"/>
        <v>1.6500000000000001E-2</v>
      </c>
      <c r="M436" s="361">
        <f t="shared" si="111"/>
        <v>1.6500000000000001E-2</v>
      </c>
      <c r="N436" s="361">
        <f>ND代替値</f>
        <v>1.6500000000000001E-2</v>
      </c>
      <c r="O436" s="380">
        <f>ND代替値</f>
        <v>1.6500000000000001E-2</v>
      </c>
      <c r="P436" s="305">
        <f t="shared" si="97"/>
        <v>1.8345704792782409E-5</v>
      </c>
      <c r="Q436" s="306">
        <f t="shared" si="108"/>
        <v>1.8345704792782409E-5</v>
      </c>
      <c r="R436" s="306">
        <f t="shared" si="106"/>
        <v>1.8430320713444928E-5</v>
      </c>
      <c r="S436" s="306">
        <f t="shared" si="85"/>
        <v>1.8430320713444928E-5</v>
      </c>
      <c r="T436" s="306">
        <f>ND代替値*2.71828^(-(0.69315/2.062)*(C436-事故日Cb)/365.25)</f>
        <v>1.8430320713444928E-5</v>
      </c>
      <c r="U436" s="307">
        <f>ND代替値*2.71828^(-(0.69315/2.062)*(C436-事故日Cb)/365.25)</f>
        <v>1.8430320713444928E-5</v>
      </c>
      <c r="V436" s="283">
        <f t="shared" si="98"/>
        <v>8.307665930742924E-4</v>
      </c>
      <c r="W436" s="284">
        <f t="shared" si="109"/>
        <v>8.307665930742924E-4</v>
      </c>
      <c r="X436" s="284">
        <f t="shared" si="107"/>
        <v>8.3102878591854556E-4</v>
      </c>
      <c r="Y436" s="284">
        <f t="shared" si="110"/>
        <v>8.3102878591854556E-4</v>
      </c>
      <c r="Z436" s="284">
        <f>ND代替値*2.71828^(-(0.69315/30.07)*(C436-事故日Cb)/365.25)</f>
        <v>8.3102878591854556E-4</v>
      </c>
      <c r="AA436" s="296">
        <f>ND代替値*2.71828^(-(0.69315/30.07)*(C436-事故日Cb)/365.25)</f>
        <v>8.3102878591854556E-4</v>
      </c>
      <c r="AB436" s="221">
        <v>63.8</v>
      </c>
      <c r="AC436" s="6"/>
      <c r="AD436" s="438">
        <f t="shared" si="103"/>
        <v>7.55480714471405E-2</v>
      </c>
      <c r="AE436" s="438">
        <f t="shared" si="104"/>
        <v>1.6754837012222663E-4</v>
      </c>
      <c r="AF436" s="225">
        <f t="shared" si="99"/>
        <v>7.9768377642352749E-25</v>
      </c>
      <c r="AG436" s="438">
        <f t="shared" si="105"/>
        <v>9.999999933972914E-2</v>
      </c>
      <c r="AH436" s="438">
        <f t="shared" si="100"/>
        <v>0.50467893161287414</v>
      </c>
      <c r="AI436" s="438">
        <f t="shared" si="101"/>
        <v>7.4618919632301703E-2</v>
      </c>
      <c r="AJ436" s="437">
        <f t="shared" si="102"/>
        <v>7.6199939738876078E-167</v>
      </c>
    </row>
    <row r="437" spans="2:36" ht="12" customHeight="1" x14ac:dyDescent="0.2">
      <c r="B437" s="332">
        <v>36007</v>
      </c>
      <c r="C437" s="338">
        <v>36004</v>
      </c>
      <c r="D437" s="93">
        <v>1.64</v>
      </c>
      <c r="E437" s="94">
        <v>1.49</v>
      </c>
      <c r="F437" s="94">
        <v>1.51</v>
      </c>
      <c r="G437" s="94">
        <v>1.49</v>
      </c>
      <c r="H437" s="94"/>
      <c r="I437" s="211"/>
      <c r="J437" s="362">
        <f>ND代替値</f>
        <v>1.6500000000000001E-2</v>
      </c>
      <c r="K437" s="361">
        <f>ND代替値</f>
        <v>1.6500000000000001E-2</v>
      </c>
      <c r="L437" s="361">
        <f t="shared" si="111"/>
        <v>1.6500000000000001E-2</v>
      </c>
      <c r="M437" s="361">
        <f t="shared" si="111"/>
        <v>1.6500000000000001E-2</v>
      </c>
      <c r="N437" s="378"/>
      <c r="O437" s="390"/>
      <c r="P437" s="305">
        <f t="shared" si="97"/>
        <v>1.7829688339256533E-5</v>
      </c>
      <c r="Q437" s="306">
        <f t="shared" si="108"/>
        <v>1.7829688339256533E-5</v>
      </c>
      <c r="R437" s="306">
        <f t="shared" si="106"/>
        <v>1.7878984459682743E-5</v>
      </c>
      <c r="S437" s="306">
        <f t="shared" si="85"/>
        <v>1.7878984459682743E-5</v>
      </c>
      <c r="T437" s="99"/>
      <c r="U437" s="100"/>
      <c r="V437" s="283">
        <f t="shared" si="98"/>
        <v>8.2914284280501854E-4</v>
      </c>
      <c r="W437" s="284">
        <f t="shared" si="109"/>
        <v>8.2914284280501854E-4</v>
      </c>
      <c r="X437" s="284">
        <f t="shared" si="107"/>
        <v>8.2929984112579968E-4</v>
      </c>
      <c r="Y437" s="284">
        <f t="shared" si="110"/>
        <v>8.2929984112579968E-4</v>
      </c>
      <c r="Z437" s="99"/>
      <c r="AA437" s="100"/>
      <c r="AB437" s="221">
        <v>82.4</v>
      </c>
      <c r="AC437" s="6"/>
      <c r="AD437" s="438">
        <f t="shared" si="103"/>
        <v>7.5390894647799966E-2</v>
      </c>
      <c r="AE437" s="438">
        <f t="shared" si="104"/>
        <v>1.625362223607522E-4</v>
      </c>
      <c r="AF437" s="225">
        <f t="shared" si="99"/>
        <v>5.1929754324014347E-25</v>
      </c>
      <c r="AG437" s="438">
        <f t="shared" si="105"/>
        <v>9.9999999334825049E-2</v>
      </c>
      <c r="AH437" s="438">
        <f t="shared" si="100"/>
        <v>0.50212211075015445</v>
      </c>
      <c r="AI437" s="438">
        <f t="shared" si="101"/>
        <v>7.4456831923401648E-2</v>
      </c>
      <c r="AJ437" s="437">
        <f t="shared" si="102"/>
        <v>4.5243329854257096E-168</v>
      </c>
    </row>
    <row r="438" spans="2:36" ht="12" customHeight="1" x14ac:dyDescent="0.2">
      <c r="B438" s="332">
        <v>36038</v>
      </c>
      <c r="C438" s="338">
        <v>36038</v>
      </c>
      <c r="D438" s="93">
        <v>1.88</v>
      </c>
      <c r="E438" s="94">
        <v>2</v>
      </c>
      <c r="F438" s="94">
        <v>1.35</v>
      </c>
      <c r="G438" s="94">
        <v>1.69</v>
      </c>
      <c r="H438" s="94"/>
      <c r="I438" s="211"/>
      <c r="J438" s="362">
        <f>ND代替値</f>
        <v>1.6500000000000001E-2</v>
      </c>
      <c r="K438" s="361">
        <f>ND代替値</f>
        <v>1.6500000000000001E-2</v>
      </c>
      <c r="L438" s="361">
        <f t="shared" si="111"/>
        <v>1.6500000000000001E-2</v>
      </c>
      <c r="M438" s="361">
        <f t="shared" si="111"/>
        <v>1.6500000000000001E-2</v>
      </c>
      <c r="N438" s="355"/>
      <c r="O438" s="389"/>
      <c r="P438" s="305">
        <f t="shared" si="97"/>
        <v>1.7328186072201935E-5</v>
      </c>
      <c r="Q438" s="306">
        <f t="shared" si="108"/>
        <v>1.7328186072201935E-5</v>
      </c>
      <c r="R438" s="306">
        <f t="shared" si="106"/>
        <v>1.7328186072201935E-5</v>
      </c>
      <c r="S438" s="306">
        <f t="shared" si="85"/>
        <v>1.7328186072201935E-5</v>
      </c>
      <c r="T438" s="99"/>
      <c r="U438" s="100"/>
      <c r="V438" s="283">
        <f t="shared" si="98"/>
        <v>8.2752226618880063E-4</v>
      </c>
      <c r="W438" s="284">
        <f t="shared" si="109"/>
        <v>8.2752226618880063E-4</v>
      </c>
      <c r="X438" s="284">
        <f t="shared" si="107"/>
        <v>8.2752226618880063E-4</v>
      </c>
      <c r="Y438" s="284">
        <f t="shared" si="110"/>
        <v>8.2752226618880063E-4</v>
      </c>
      <c r="Z438" s="99"/>
      <c r="AA438" s="100"/>
      <c r="AB438" s="221">
        <v>93.5</v>
      </c>
      <c r="AC438" s="6"/>
      <c r="AD438" s="438">
        <f t="shared" si="103"/>
        <v>7.5229296926254602E-2</v>
      </c>
      <c r="AE438" s="438">
        <f t="shared" si="104"/>
        <v>1.5752896429274487E-4</v>
      </c>
      <c r="AF438" s="225">
        <f t="shared" si="99"/>
        <v>3.3369742290918108E-25</v>
      </c>
      <c r="AG438" s="438">
        <f t="shared" si="105"/>
        <v>9.9999999329772327E-2</v>
      </c>
      <c r="AH438" s="438">
        <f t="shared" si="100"/>
        <v>0.49950135796297779</v>
      </c>
      <c r="AI438" s="438">
        <f t="shared" si="101"/>
        <v>7.429020071130811E-2</v>
      </c>
      <c r="AJ438" s="437">
        <f t="shared" si="102"/>
        <v>2.4659874138847494E-169</v>
      </c>
    </row>
    <row r="439" spans="2:36" ht="12" customHeight="1" x14ac:dyDescent="0.2">
      <c r="B439" s="332">
        <v>36068</v>
      </c>
      <c r="C439" s="338">
        <v>36066</v>
      </c>
      <c r="D439" s="93">
        <v>3.73</v>
      </c>
      <c r="E439" s="94">
        <v>3.51</v>
      </c>
      <c r="F439" s="94">
        <v>3.09</v>
      </c>
      <c r="G439" s="94">
        <v>3.13</v>
      </c>
      <c r="H439" s="94">
        <v>1.3</v>
      </c>
      <c r="I439" s="211">
        <v>1.6</v>
      </c>
      <c r="J439" s="362">
        <f>ND代替値</f>
        <v>1.6500000000000001E-2</v>
      </c>
      <c r="K439" s="361">
        <f>ND代替値</f>
        <v>1.6500000000000001E-2</v>
      </c>
      <c r="L439" s="361">
        <f t="shared" si="111"/>
        <v>1.6500000000000001E-2</v>
      </c>
      <c r="M439" s="361">
        <f t="shared" si="111"/>
        <v>1.6500000000000001E-2</v>
      </c>
      <c r="N439" s="361">
        <f>ND代替値</f>
        <v>1.6500000000000001E-2</v>
      </c>
      <c r="O439" s="380">
        <f>ND代替値</f>
        <v>1.6500000000000001E-2</v>
      </c>
      <c r="P439" s="305">
        <f t="shared" si="97"/>
        <v>1.6856296123761619E-5</v>
      </c>
      <c r="Q439" s="306">
        <f t="shared" si="108"/>
        <v>1.6856296123761619E-5</v>
      </c>
      <c r="R439" s="306">
        <f t="shared" si="106"/>
        <v>1.6887351726125841E-5</v>
      </c>
      <c r="S439" s="306">
        <f t="shared" si="85"/>
        <v>1.6887351726125841E-5</v>
      </c>
      <c r="T439" s="306">
        <f>ND代替値*2.71828^(-(0.69315/2.062)*(C439-事故日Cb)/365.25)</f>
        <v>1.6887351726125841E-5</v>
      </c>
      <c r="U439" s="307">
        <f>ND代替値*2.71828^(-(0.69315/2.062)*(C439-事故日Cb)/365.25)</f>
        <v>1.6887351726125841E-5</v>
      </c>
      <c r="V439" s="283">
        <f t="shared" si="98"/>
        <v>8.2595698213540521E-4</v>
      </c>
      <c r="W439" s="284">
        <f t="shared" si="109"/>
        <v>8.2595698213540521E-4</v>
      </c>
      <c r="X439" s="284">
        <f t="shared" si="107"/>
        <v>8.2606124223036002E-4</v>
      </c>
      <c r="Y439" s="284">
        <f t="shared" si="110"/>
        <v>8.2606124223036002E-4</v>
      </c>
      <c r="Z439" s="284">
        <f>ND代替値*2.71828^(-(0.69315/30.07)*(C439-事故日Cb)/365.25)</f>
        <v>8.2606124223036002E-4</v>
      </c>
      <c r="AA439" s="296">
        <f>ND代替値*2.71828^(-(0.69315/30.07)*(C439-事故日Cb)/365.25)</f>
        <v>8.2606124223036002E-4</v>
      </c>
      <c r="AB439" s="221">
        <v>92.1</v>
      </c>
      <c r="AC439" s="6"/>
      <c r="AD439" s="438">
        <f t="shared" si="103"/>
        <v>7.509647656639637E-2</v>
      </c>
      <c r="AE439" s="438">
        <f t="shared" si="104"/>
        <v>1.5352137932841674E-4</v>
      </c>
      <c r="AF439" s="225">
        <f t="shared" si="99"/>
        <v>2.3183712433815758E-25</v>
      </c>
      <c r="AG439" s="438">
        <f t="shared" si="105"/>
        <v>9.9999999325611266E-2</v>
      </c>
      <c r="AH439" s="438">
        <f t="shared" si="100"/>
        <v>0.49735336492909565</v>
      </c>
      <c r="AI439" s="438">
        <f t="shared" si="101"/>
        <v>7.4153255051862169E-2</v>
      </c>
      <c r="AJ439" s="437">
        <f t="shared" si="102"/>
        <v>2.2459960116473058E-170</v>
      </c>
    </row>
    <row r="440" spans="2:36" ht="12" customHeight="1" x14ac:dyDescent="0.2">
      <c r="B440" s="332">
        <v>36097</v>
      </c>
      <c r="C440" s="338">
        <v>36094</v>
      </c>
      <c r="D440" s="93">
        <v>4.3</v>
      </c>
      <c r="E440" s="94">
        <v>4.5999999999999996</v>
      </c>
      <c r="F440" s="94">
        <v>4.5999999999999996</v>
      </c>
      <c r="G440" s="94">
        <v>4.5599999999999996</v>
      </c>
      <c r="H440" s="94"/>
      <c r="I440" s="211"/>
      <c r="J440" s="431">
        <v>0.25</v>
      </c>
      <c r="K440" s="105">
        <v>0.24</v>
      </c>
      <c r="L440" s="361">
        <f t="shared" si="111"/>
        <v>1.6500000000000001E-2</v>
      </c>
      <c r="M440" s="361">
        <f t="shared" si="111"/>
        <v>1.6500000000000001E-2</v>
      </c>
      <c r="N440" s="355"/>
      <c r="O440" s="389"/>
      <c r="P440" s="305">
        <f t="shared" si="97"/>
        <v>1.6412354911035488E-5</v>
      </c>
      <c r="Q440" s="306">
        <f t="shared" si="108"/>
        <v>1.6412354911035488E-5</v>
      </c>
      <c r="R440" s="306">
        <f t="shared" si="106"/>
        <v>1.6457732340454191E-5</v>
      </c>
      <c r="S440" s="306">
        <f t="shared" si="85"/>
        <v>1.6457732340454191E-5</v>
      </c>
      <c r="T440" s="99"/>
      <c r="U440" s="100"/>
      <c r="V440" s="283">
        <f t="shared" si="98"/>
        <v>8.2444668866538736E-4</v>
      </c>
      <c r="W440" s="284">
        <f t="shared" si="109"/>
        <v>8.2444668866538736E-4</v>
      </c>
      <c r="X440" s="284">
        <f t="shared" si="107"/>
        <v>8.2460279776868295E-4</v>
      </c>
      <c r="Y440" s="284">
        <f t="shared" si="110"/>
        <v>8.2460279776868295E-4</v>
      </c>
      <c r="Z440" s="99"/>
      <c r="AA440" s="100"/>
      <c r="AB440" s="221">
        <v>54.2</v>
      </c>
      <c r="AC440" s="6"/>
      <c r="AD440" s="438">
        <f t="shared" si="103"/>
        <v>7.4963890706243902E-2</v>
      </c>
      <c r="AE440" s="438">
        <f t="shared" si="104"/>
        <v>1.4961574854958353E-4</v>
      </c>
      <c r="AF440" s="225">
        <f t="shared" si="99"/>
        <v>1.6106942556764927E-25</v>
      </c>
      <c r="AG440" s="438">
        <f t="shared" si="105"/>
        <v>9.9999999321450206E-2</v>
      </c>
      <c r="AH440" s="438">
        <f t="shared" si="100"/>
        <v>0.49521460885523388</v>
      </c>
      <c r="AI440" s="438">
        <f t="shared" si="101"/>
        <v>7.4016561836392172E-2</v>
      </c>
      <c r="AJ440" s="437">
        <f t="shared" si="102"/>
        <v>2.0456301017320572E-171</v>
      </c>
    </row>
    <row r="441" spans="2:36" ht="12" customHeight="1" x14ac:dyDescent="0.2">
      <c r="B441" s="332">
        <v>36129</v>
      </c>
      <c r="C441" s="338">
        <v>36126</v>
      </c>
      <c r="D441" s="93">
        <v>4.5</v>
      </c>
      <c r="E441" s="94">
        <v>4.5</v>
      </c>
      <c r="F441" s="94">
        <v>4.09</v>
      </c>
      <c r="G441" s="94">
        <v>4</v>
      </c>
      <c r="H441" s="94"/>
      <c r="I441" s="211"/>
      <c r="J441" s="362">
        <f>ND代替値</f>
        <v>1.6500000000000001E-2</v>
      </c>
      <c r="K441" s="378">
        <v>0.35</v>
      </c>
      <c r="L441" s="361">
        <f t="shared" si="111"/>
        <v>1.6500000000000001E-2</v>
      </c>
      <c r="M441" s="361">
        <f t="shared" si="111"/>
        <v>1.6500000000000001E-2</v>
      </c>
      <c r="N441" s="355"/>
      <c r="O441" s="389"/>
      <c r="P441" s="305">
        <f t="shared" si="97"/>
        <v>1.5936045185172838E-5</v>
      </c>
      <c r="Q441" s="306">
        <f t="shared" si="108"/>
        <v>1.5936045185172838E-5</v>
      </c>
      <c r="R441" s="306">
        <f t="shared" si="106"/>
        <v>1.5980105697483429E-5</v>
      </c>
      <c r="S441" s="306">
        <f t="shared" si="85"/>
        <v>1.5980105697483429E-5</v>
      </c>
      <c r="T441" s="99"/>
      <c r="U441" s="100"/>
      <c r="V441" s="283">
        <f t="shared" si="98"/>
        <v>8.2278336267162776E-4</v>
      </c>
      <c r="W441" s="284">
        <f t="shared" si="109"/>
        <v>8.2278336267162776E-4</v>
      </c>
      <c r="X441" s="284">
        <f t="shared" si="107"/>
        <v>8.2293915682389866E-4</v>
      </c>
      <c r="Y441" s="284">
        <f t="shared" si="110"/>
        <v>8.2293915682389866E-4</v>
      </c>
      <c r="Z441" s="99"/>
      <c r="AA441" s="100"/>
      <c r="AB441" s="221">
        <v>73</v>
      </c>
      <c r="AC441" s="6"/>
      <c r="AD441" s="438">
        <f t="shared" si="103"/>
        <v>7.4812650620354415E-2</v>
      </c>
      <c r="AE441" s="438">
        <f t="shared" si="104"/>
        <v>1.4527368815894028E-4</v>
      </c>
      <c r="AF441" s="225">
        <f t="shared" si="99"/>
        <v>1.0623008830509443E-25</v>
      </c>
      <c r="AG441" s="438">
        <f t="shared" si="105"/>
        <v>9.9999999316694732E-2</v>
      </c>
      <c r="AH441" s="438">
        <f t="shared" si="100"/>
        <v>0.49278157581586429</v>
      </c>
      <c r="AI441" s="438">
        <f t="shared" si="101"/>
        <v>7.386064953687084E-2</v>
      </c>
      <c r="AJ441" s="437">
        <f t="shared" si="102"/>
        <v>1.3230939307135121E-172</v>
      </c>
    </row>
    <row r="442" spans="2:36" ht="12" customHeight="1" x14ac:dyDescent="0.2">
      <c r="B442" s="332">
        <v>36154</v>
      </c>
      <c r="C442" s="338">
        <v>36153</v>
      </c>
      <c r="D442" s="93">
        <v>4.4000000000000004</v>
      </c>
      <c r="E442" s="94">
        <v>4.5999999999999996</v>
      </c>
      <c r="F442" s="94">
        <v>4.43</v>
      </c>
      <c r="G442" s="94">
        <v>4.5</v>
      </c>
      <c r="H442" s="94">
        <v>2.5299999999999998</v>
      </c>
      <c r="I442" s="211">
        <v>3.06</v>
      </c>
      <c r="J442" s="377">
        <v>0.33</v>
      </c>
      <c r="K442" s="361">
        <f>ND代替値</f>
        <v>1.6500000000000001E-2</v>
      </c>
      <c r="L442" s="361">
        <f t="shared" si="111"/>
        <v>1.6500000000000001E-2</v>
      </c>
      <c r="M442" s="361">
        <f t="shared" si="111"/>
        <v>1.6500000000000001E-2</v>
      </c>
      <c r="N442" s="361">
        <f>ND代替値</f>
        <v>1.6500000000000001E-2</v>
      </c>
      <c r="O442" s="380">
        <f>ND代替値</f>
        <v>1.6500000000000001E-2</v>
      </c>
      <c r="P442" s="305">
        <f t="shared" si="97"/>
        <v>1.5573566927872816E-5</v>
      </c>
      <c r="Q442" s="306">
        <f t="shared" si="108"/>
        <v>1.5573566927872816E-5</v>
      </c>
      <c r="R442" s="306">
        <f t="shared" si="106"/>
        <v>1.5587906493898688E-5</v>
      </c>
      <c r="S442" s="306">
        <f t="shared" ref="S442:S505" si="113">ND代替値*2.71828^(-(0.69315/2.062)*(C442-事故日Cb)/365.25)</f>
        <v>1.5587906493898688E-5</v>
      </c>
      <c r="T442" s="306">
        <f>ND代替値*2.71828^(-(0.69315/2.062)*(C442-事故日Cb)/365.25)</f>
        <v>1.5587906493898688E-5</v>
      </c>
      <c r="U442" s="307">
        <f>ND代替値*2.71828^(-(0.69315/2.062)*(C442-事故日Cb)/365.25)</f>
        <v>1.5587906493898688E-5</v>
      </c>
      <c r="V442" s="283">
        <f t="shared" si="98"/>
        <v>8.2148622453000891E-4</v>
      </c>
      <c r="W442" s="284">
        <f t="shared" si="109"/>
        <v>8.2148622453000891E-4</v>
      </c>
      <c r="X442" s="284">
        <f t="shared" si="107"/>
        <v>8.215380707707724E-4</v>
      </c>
      <c r="Y442" s="284">
        <f t="shared" si="110"/>
        <v>8.215380707707724E-4</v>
      </c>
      <c r="Z442" s="284">
        <f>ND代替値*2.71828^(-(0.69315/30.07)*(C442-事故日Cb)/365.25)</f>
        <v>8.215380707707724E-4</v>
      </c>
      <c r="AA442" s="296">
        <f>ND代替値*2.71828^(-(0.69315/30.07)*(C442-事故日Cb)/365.25)</f>
        <v>8.215380707707724E-4</v>
      </c>
      <c r="AB442" s="221">
        <v>76.7</v>
      </c>
      <c r="AC442" s="6"/>
      <c r="AD442" s="438">
        <f t="shared" si="103"/>
        <v>7.4685279160979307E-2</v>
      </c>
      <c r="AE442" s="438">
        <f t="shared" si="104"/>
        <v>1.4170824085362444E-4</v>
      </c>
      <c r="AF442" s="225">
        <f t="shared" si="99"/>
        <v>7.4769864747659109E-26</v>
      </c>
      <c r="AG442" s="438">
        <f t="shared" si="105"/>
        <v>9.9999999312682275E-2</v>
      </c>
      <c r="AH442" s="438">
        <f t="shared" si="100"/>
        <v>0.49073800454684963</v>
      </c>
      <c r="AI442" s="438">
        <f t="shared" si="101"/>
        <v>7.3729354019112056E-2</v>
      </c>
      <c r="AJ442" s="437">
        <f t="shared" si="102"/>
        <v>1.3127210237205765E-173</v>
      </c>
    </row>
    <row r="443" spans="2:36" ht="12" customHeight="1" x14ac:dyDescent="0.2">
      <c r="B443" s="332">
        <v>36189</v>
      </c>
      <c r="C443" s="338">
        <v>36189</v>
      </c>
      <c r="D443" s="93">
        <v>2.02</v>
      </c>
      <c r="E443" s="94">
        <v>2.14</v>
      </c>
      <c r="F443" s="94">
        <v>3.21</v>
      </c>
      <c r="G443" s="94">
        <v>3.14</v>
      </c>
      <c r="H443" s="94"/>
      <c r="I443" s="211"/>
      <c r="J443" s="362">
        <f>ND代替値</f>
        <v>1.6500000000000001E-2</v>
      </c>
      <c r="K443" s="361">
        <f>ND代替値</f>
        <v>1.6500000000000001E-2</v>
      </c>
      <c r="L443" s="361">
        <f t="shared" si="111"/>
        <v>1.6500000000000001E-2</v>
      </c>
      <c r="M443" s="361">
        <f t="shared" si="111"/>
        <v>1.6500000000000001E-2</v>
      </c>
      <c r="N443" s="384"/>
      <c r="O443" s="391"/>
      <c r="P443" s="305">
        <f t="shared" si="97"/>
        <v>1.5079906582685692E-5</v>
      </c>
      <c r="Q443" s="306">
        <f t="shared" si="108"/>
        <v>1.5079906582685692E-5</v>
      </c>
      <c r="R443" s="306">
        <f t="shared" si="106"/>
        <v>1.5079906582685692E-5</v>
      </c>
      <c r="S443" s="306">
        <f t="shared" si="113"/>
        <v>1.5079906582685692E-5</v>
      </c>
      <c r="T443" s="99"/>
      <c r="U443" s="100"/>
      <c r="V443" s="283">
        <f t="shared" si="98"/>
        <v>8.1967366595914117E-4</v>
      </c>
      <c r="W443" s="284">
        <f t="shared" si="109"/>
        <v>8.1967366595914117E-4</v>
      </c>
      <c r="X443" s="284">
        <f t="shared" si="107"/>
        <v>8.1967366595914117E-4</v>
      </c>
      <c r="Y443" s="284">
        <f t="shared" si="110"/>
        <v>8.1967366595914117E-4</v>
      </c>
      <c r="Z443" s="99"/>
      <c r="AA443" s="100"/>
      <c r="AB443" s="221">
        <v>53.5</v>
      </c>
      <c r="AC443" s="6"/>
      <c r="AD443" s="438">
        <f t="shared" si="103"/>
        <v>7.4515787814467369E-2</v>
      </c>
      <c r="AE443" s="438">
        <f t="shared" si="104"/>
        <v>1.3709005984259719E-4</v>
      </c>
      <c r="AF443" s="225">
        <f t="shared" si="99"/>
        <v>4.6812876914492546E-26</v>
      </c>
      <c r="AG443" s="438">
        <f t="shared" si="105"/>
        <v>9.9999999307332332E-2</v>
      </c>
      <c r="AH443" s="438">
        <f t="shared" si="100"/>
        <v>0.48802641966660126</v>
      </c>
      <c r="AI443" s="438">
        <f t="shared" si="101"/>
        <v>7.3554656311855468E-2</v>
      </c>
      <c r="AJ443" s="437">
        <f t="shared" si="102"/>
        <v>6.0295022089782287E-175</v>
      </c>
    </row>
    <row r="444" spans="2:36" ht="12" customHeight="1" x14ac:dyDescent="0.2">
      <c r="B444" s="332">
        <v>36217</v>
      </c>
      <c r="C444" s="338">
        <v>36217</v>
      </c>
      <c r="D444" s="93">
        <v>4</v>
      </c>
      <c r="E444" s="94">
        <v>4.0999999999999996</v>
      </c>
      <c r="F444" s="94"/>
      <c r="G444" s="94">
        <v>3.87</v>
      </c>
      <c r="H444" s="94"/>
      <c r="I444" s="211"/>
      <c r="J444" s="362">
        <f>ND代替値</f>
        <v>1.6500000000000001E-2</v>
      </c>
      <c r="K444" s="361">
        <f>ND代替値</f>
        <v>1.6500000000000001E-2</v>
      </c>
      <c r="L444" s="384"/>
      <c r="M444" s="361">
        <f t="shared" ref="M444:M475" si="114">ND代替値</f>
        <v>1.6500000000000001E-2</v>
      </c>
      <c r="N444" s="384"/>
      <c r="O444" s="391"/>
      <c r="P444" s="305">
        <f t="shared" si="97"/>
        <v>1.4696269153495616E-5</v>
      </c>
      <c r="Q444" s="306">
        <f t="shared" si="108"/>
        <v>1.4696269153495616E-5</v>
      </c>
      <c r="R444" s="99"/>
      <c r="S444" s="306">
        <f t="shared" si="113"/>
        <v>1.4696269153495616E-5</v>
      </c>
      <c r="T444" s="99"/>
      <c r="U444" s="100"/>
      <c r="V444" s="283">
        <f t="shared" si="98"/>
        <v>8.1822649902116328E-4</v>
      </c>
      <c r="W444" s="284">
        <f t="shared" si="109"/>
        <v>8.1822649902116328E-4</v>
      </c>
      <c r="X444" s="99"/>
      <c r="Y444" s="284">
        <f t="shared" si="110"/>
        <v>8.1822649902116328E-4</v>
      </c>
      <c r="Z444" s="99"/>
      <c r="AA444" s="100"/>
      <c r="AB444" s="221">
        <v>71.3</v>
      </c>
      <c r="AC444" s="6"/>
      <c r="AD444" s="438">
        <f t="shared" si="103"/>
        <v>7.4384227183742116E-2</v>
      </c>
      <c r="AE444" s="438">
        <f t="shared" si="104"/>
        <v>1.3360244684996014E-4</v>
      </c>
      <c r="AF444" s="225">
        <f t="shared" si="99"/>
        <v>3.2523364044096585E-26</v>
      </c>
      <c r="AG444" s="438">
        <f t="shared" si="105"/>
        <v>9.9999999303171272E-2</v>
      </c>
      <c r="AH444" s="438">
        <f t="shared" si="100"/>
        <v>0.48592777201913673</v>
      </c>
      <c r="AI444" s="438">
        <f t="shared" si="101"/>
        <v>7.3419066546078826E-2</v>
      </c>
      <c r="AJ444" s="437">
        <f t="shared" si="102"/>
        <v>5.4916086908365158E-176</v>
      </c>
    </row>
    <row r="445" spans="2:36" ht="12" customHeight="1" x14ac:dyDescent="0.2">
      <c r="B445" s="334">
        <v>36249</v>
      </c>
      <c r="C445" s="335">
        <v>36249</v>
      </c>
      <c r="D445" s="97">
        <v>5</v>
      </c>
      <c r="E445" s="98">
        <v>5.4</v>
      </c>
      <c r="F445" s="98">
        <v>4.8600000000000003</v>
      </c>
      <c r="G445" s="98">
        <v>4.87</v>
      </c>
      <c r="H445" s="98">
        <v>2.84</v>
      </c>
      <c r="I445" s="212">
        <v>2.97</v>
      </c>
      <c r="J445" s="392">
        <v>0.27</v>
      </c>
      <c r="K445" s="363">
        <f>ND代替値</f>
        <v>1.6500000000000001E-2</v>
      </c>
      <c r="L445" s="363">
        <f t="shared" ref="L445:L476" si="115">ND代替値</f>
        <v>1.6500000000000001E-2</v>
      </c>
      <c r="M445" s="363">
        <f t="shared" si="114"/>
        <v>1.6500000000000001E-2</v>
      </c>
      <c r="N445" s="363">
        <f>ND代替値</f>
        <v>1.6500000000000001E-2</v>
      </c>
      <c r="O445" s="381">
        <f>ND代替値</f>
        <v>1.6500000000000001E-2</v>
      </c>
      <c r="P445" s="310">
        <f t="shared" si="97"/>
        <v>1.426976266069497E-5</v>
      </c>
      <c r="Q445" s="311">
        <f t="shared" si="108"/>
        <v>1.426976266069497E-5</v>
      </c>
      <c r="R445" s="311">
        <f t="shared" ref="R445:R476" si="116">ND代替値*2.71828^(-(0.69315/2.062)*(C445-事故日Cb)/365.25)</f>
        <v>1.426976266069497E-5</v>
      </c>
      <c r="S445" s="311">
        <f t="shared" si="113"/>
        <v>1.426976266069497E-5</v>
      </c>
      <c r="T445" s="311">
        <f>ND代替値*2.71828^(-(0.69315/2.062)*(C445-事故日Cb)/365.25)</f>
        <v>1.426976266069497E-5</v>
      </c>
      <c r="U445" s="312">
        <f>ND代替値*2.71828^(-(0.69315/2.062)*(C445-事故日Cb)/365.25)</f>
        <v>1.426976266069497E-5</v>
      </c>
      <c r="V445" s="297">
        <f t="shared" si="98"/>
        <v>8.165757222962206E-4</v>
      </c>
      <c r="W445" s="293">
        <f t="shared" si="109"/>
        <v>8.165757222962206E-4</v>
      </c>
      <c r="X445" s="293">
        <f t="shared" ref="X445:X476" si="117">ND代替値*2.71828^(-(0.69315/30.07)*(C445-事故日Cb)/365.25)</f>
        <v>8.165757222962206E-4</v>
      </c>
      <c r="Y445" s="293">
        <f t="shared" si="110"/>
        <v>8.165757222962206E-4</v>
      </c>
      <c r="Z445" s="293">
        <f>ND代替値*2.71828^(-(0.69315/30.07)*(C445-事故日Cb)/365.25)</f>
        <v>8.165757222962206E-4</v>
      </c>
      <c r="AA445" s="298">
        <f>ND代替値*2.71828^(-(0.69315/30.07)*(C445-事故日Cb)/365.25)</f>
        <v>8.165757222962206E-4</v>
      </c>
      <c r="AB445" s="222">
        <v>73.599999999999994</v>
      </c>
      <c r="AC445" s="16"/>
      <c r="AD445" s="438">
        <f t="shared" si="103"/>
        <v>7.4234156572383692E-2</v>
      </c>
      <c r="AE445" s="438">
        <f t="shared" si="104"/>
        <v>1.2972511509722699E-4</v>
      </c>
      <c r="AF445" s="225">
        <f t="shared" si="99"/>
        <v>2.1450128242569713E-26</v>
      </c>
      <c r="AG445" s="438">
        <f t="shared" si="105"/>
        <v>9.999999929841577E-2</v>
      </c>
      <c r="AH445" s="438">
        <f t="shared" si="100"/>
        <v>0.48354036602801947</v>
      </c>
      <c r="AI445" s="438">
        <f t="shared" si="101"/>
        <v>7.3264412841422683E-2</v>
      </c>
      <c r="AJ445" s="437">
        <f t="shared" si="102"/>
        <v>3.5519198326949013E-177</v>
      </c>
    </row>
    <row r="446" spans="2:36" ht="12" customHeight="1" x14ac:dyDescent="0.2">
      <c r="B446" s="330">
        <v>36280</v>
      </c>
      <c r="C446" s="339">
        <v>36276</v>
      </c>
      <c r="D446" s="89">
        <v>4.9000000000000004</v>
      </c>
      <c r="E446" s="90">
        <v>4.7</v>
      </c>
      <c r="F446" s="90">
        <v>5.0599999999999996</v>
      </c>
      <c r="G446" s="90">
        <v>4.49</v>
      </c>
      <c r="H446" s="90"/>
      <c r="I446" s="210"/>
      <c r="J446" s="387">
        <v>0.27</v>
      </c>
      <c r="K446" s="393">
        <v>0.28999999999999998</v>
      </c>
      <c r="L446" s="364">
        <f t="shared" si="115"/>
        <v>1.6500000000000001E-2</v>
      </c>
      <c r="M446" s="364">
        <f t="shared" si="114"/>
        <v>1.6500000000000001E-2</v>
      </c>
      <c r="N446" s="352"/>
      <c r="O446" s="388"/>
      <c r="P446" s="303">
        <f t="shared" si="97"/>
        <v>1.3868391745595271E-5</v>
      </c>
      <c r="Q446" s="304">
        <f t="shared" si="108"/>
        <v>1.3868391745595271E-5</v>
      </c>
      <c r="R446" s="304">
        <f t="shared" si="116"/>
        <v>1.3919540349477756E-5</v>
      </c>
      <c r="S446" s="304">
        <f t="shared" si="113"/>
        <v>1.3919540349477756E-5</v>
      </c>
      <c r="T446" s="127"/>
      <c r="U446" s="281"/>
      <c r="V446" s="287">
        <f t="shared" si="98"/>
        <v>8.1497970837364053E-4</v>
      </c>
      <c r="W446" s="288">
        <f t="shared" si="109"/>
        <v>8.1497970837364053E-4</v>
      </c>
      <c r="X446" s="288">
        <f t="shared" si="117"/>
        <v>8.1518547023889194E-4</v>
      </c>
      <c r="Y446" s="288">
        <f t="shared" si="110"/>
        <v>8.1518547023889194E-4</v>
      </c>
      <c r="Z446" s="127"/>
      <c r="AA446" s="281"/>
      <c r="AB446" s="223">
        <v>70.8</v>
      </c>
      <c r="AC446" s="6"/>
      <c r="AD446" s="438">
        <f t="shared" si="103"/>
        <v>7.4107770021717451E-2</v>
      </c>
      <c r="AE446" s="438">
        <f t="shared" si="104"/>
        <v>1.2654127590434322E-4</v>
      </c>
      <c r="AF446" s="225">
        <f t="shared" si="99"/>
        <v>1.5097635830920852E-26</v>
      </c>
      <c r="AG446" s="438">
        <f t="shared" si="105"/>
        <v>9.9999999294403341E-2</v>
      </c>
      <c r="AH446" s="438">
        <f t="shared" si="100"/>
        <v>0.48153511816990369</v>
      </c>
      <c r="AI446" s="438">
        <f t="shared" si="101"/>
        <v>7.3134177200690778E-2</v>
      </c>
      <c r="AJ446" s="437">
        <f t="shared" si="102"/>
        <v>3.5240731823430982E-178</v>
      </c>
    </row>
    <row r="447" spans="2:36" ht="12" customHeight="1" x14ac:dyDescent="0.2">
      <c r="B447" s="332">
        <v>36308</v>
      </c>
      <c r="C447" s="338">
        <v>36306</v>
      </c>
      <c r="D447" s="93">
        <v>5.5</v>
      </c>
      <c r="E447" s="94">
        <v>5.0999999999999996</v>
      </c>
      <c r="F447" s="94">
        <v>4.82</v>
      </c>
      <c r="G447" s="94">
        <v>4.6500000000000004</v>
      </c>
      <c r="H447" s="94"/>
      <c r="I447" s="211"/>
      <c r="J447" s="377">
        <v>0.28999999999999998</v>
      </c>
      <c r="K447" s="394">
        <f>ND代替値</f>
        <v>1.6500000000000001E-2</v>
      </c>
      <c r="L447" s="361">
        <f t="shared" si="115"/>
        <v>1.6500000000000001E-2</v>
      </c>
      <c r="M447" s="361">
        <f t="shared" si="114"/>
        <v>1.6500000000000001E-2</v>
      </c>
      <c r="N447" s="355"/>
      <c r="O447" s="389"/>
      <c r="P447" s="305">
        <f t="shared" ref="P447:P478" si="118">ND代替値*2.71828^(-(0.69315/2.062)*(B447-事故日Cb)/365.25)</f>
        <v>1.3515575623883376E-5</v>
      </c>
      <c r="Q447" s="306">
        <f t="shared" si="108"/>
        <v>1.3515575623883376E-5</v>
      </c>
      <c r="R447" s="306">
        <f t="shared" si="116"/>
        <v>1.3540476369528634E-5</v>
      </c>
      <c r="S447" s="306">
        <f t="shared" si="113"/>
        <v>1.3540476369528634E-5</v>
      </c>
      <c r="T447" s="99"/>
      <c r="U447" s="100"/>
      <c r="V447" s="283">
        <f t="shared" ref="V447:V478" si="119">ND代替値*2.71828^(-(0.69315/30.07)*(B447-事故日Cb)/365.25)</f>
        <v>8.1354082880722041E-4</v>
      </c>
      <c r="W447" s="284">
        <f t="shared" si="109"/>
        <v>8.1354082880722041E-4</v>
      </c>
      <c r="X447" s="284">
        <f t="shared" si="117"/>
        <v>8.1364352161797913E-4</v>
      </c>
      <c r="Y447" s="284">
        <f t="shared" si="110"/>
        <v>8.1364352161797913E-4</v>
      </c>
      <c r="Z447" s="99"/>
      <c r="AA447" s="100"/>
      <c r="AB447" s="221">
        <v>108.4</v>
      </c>
      <c r="AC447" s="6"/>
      <c r="AD447" s="438">
        <f t="shared" si="103"/>
        <v>7.3967592874361734E-2</v>
      </c>
      <c r="AE447" s="438">
        <f t="shared" si="104"/>
        <v>1.2309523972298759E-4</v>
      </c>
      <c r="AF447" s="225">
        <f t="shared" si="99"/>
        <v>1.0219772453237261E-26</v>
      </c>
      <c r="AG447" s="438">
        <f t="shared" si="105"/>
        <v>9.999999928994506E-2</v>
      </c>
      <c r="AH447" s="438">
        <f t="shared" si="100"/>
        <v>0.47931681657903508</v>
      </c>
      <c r="AI447" s="438">
        <f t="shared" si="101"/>
        <v>7.2989742437446978E-2</v>
      </c>
      <c r="AJ447" s="437">
        <f t="shared" si="102"/>
        <v>2.7048037933504608E-179</v>
      </c>
    </row>
    <row r="448" spans="2:36" ht="12" customHeight="1" x14ac:dyDescent="0.2">
      <c r="B448" s="332">
        <v>36341</v>
      </c>
      <c r="C448" s="338">
        <v>36339</v>
      </c>
      <c r="D448" s="93">
        <v>4.12</v>
      </c>
      <c r="E448" s="94">
        <v>4.3</v>
      </c>
      <c r="F448" s="94">
        <v>3.62</v>
      </c>
      <c r="G448" s="94">
        <v>3.66</v>
      </c>
      <c r="H448" s="94">
        <v>3.01</v>
      </c>
      <c r="I448" s="211">
        <v>2.9</v>
      </c>
      <c r="J448" s="377">
        <v>0.21</v>
      </c>
      <c r="K448" s="378">
        <v>0.25</v>
      </c>
      <c r="L448" s="361">
        <f t="shared" si="115"/>
        <v>1.6500000000000001E-2</v>
      </c>
      <c r="M448" s="361">
        <f t="shared" si="114"/>
        <v>1.6500000000000001E-2</v>
      </c>
      <c r="N448" s="361">
        <f>ND代替値</f>
        <v>1.6500000000000001E-2</v>
      </c>
      <c r="O448" s="380">
        <f>ND代替値</f>
        <v>1.6500000000000001E-2</v>
      </c>
      <c r="P448" s="305">
        <f t="shared" si="118"/>
        <v>1.3111262158709916E-5</v>
      </c>
      <c r="Q448" s="306">
        <f t="shared" si="108"/>
        <v>1.3111262158709916E-5</v>
      </c>
      <c r="R448" s="306">
        <f t="shared" si="116"/>
        <v>1.3135418007723494E-5</v>
      </c>
      <c r="S448" s="306">
        <f t="shared" si="113"/>
        <v>1.3135418007723494E-5</v>
      </c>
      <c r="T448" s="306">
        <f>ND代替値*2.71828^(-(0.69315/2.062)*(C448-事故日Cb)/365.25)</f>
        <v>1.3135418007723494E-5</v>
      </c>
      <c r="U448" s="307">
        <f>ND代替値*2.71828^(-(0.69315/2.062)*(C448-事故日Cb)/365.25)</f>
        <v>1.3135418007723494E-5</v>
      </c>
      <c r="V448" s="283">
        <f t="shared" si="119"/>
        <v>8.1184826748625764E-4</v>
      </c>
      <c r="W448" s="284">
        <f t="shared" si="109"/>
        <v>8.1184826748625764E-4</v>
      </c>
      <c r="X448" s="284">
        <f t="shared" si="117"/>
        <v>8.1195074664593288E-4</v>
      </c>
      <c r="Y448" s="284">
        <f t="shared" si="110"/>
        <v>8.1195074664593288E-4</v>
      </c>
      <c r="Z448" s="284">
        <f>ND代替値*2.71828^(-(0.69315/30.07)*(C448-事故日Cb)/365.25)</f>
        <v>8.1195074664593288E-4</v>
      </c>
      <c r="AA448" s="296">
        <f>ND代替値*2.71828^(-(0.69315/30.07)*(C448-事故日Cb)/365.25)</f>
        <v>8.1195074664593288E-4</v>
      </c>
      <c r="AB448" s="221">
        <v>135.4</v>
      </c>
      <c r="AC448" s="6"/>
      <c r="AD448" s="438">
        <f t="shared" si="103"/>
        <v>7.3813704240539346E-2</v>
      </c>
      <c r="AE448" s="438">
        <f t="shared" si="104"/>
        <v>1.194128909793045E-4</v>
      </c>
      <c r="AF448" s="225">
        <f t="shared" si="99"/>
        <v>6.6531411121762329E-27</v>
      </c>
      <c r="AG448" s="438">
        <f t="shared" si="105"/>
        <v>9.9999999285040955E-2</v>
      </c>
      <c r="AH448" s="438">
        <f t="shared" si="100"/>
        <v>0.47688848609064888</v>
      </c>
      <c r="AI448" s="438">
        <f t="shared" si="101"/>
        <v>7.2831193637984445E-2</v>
      </c>
      <c r="AJ448" s="437">
        <f t="shared" si="102"/>
        <v>1.6059636088027924E-180</v>
      </c>
    </row>
    <row r="449" spans="2:36" ht="12" customHeight="1" x14ac:dyDescent="0.2">
      <c r="B449" s="332">
        <v>36374</v>
      </c>
      <c r="C449" s="338">
        <v>36368</v>
      </c>
      <c r="D449" s="93">
        <v>1.62</v>
      </c>
      <c r="E449" s="94">
        <v>1.49</v>
      </c>
      <c r="F449" s="94">
        <v>1.39</v>
      </c>
      <c r="G449" s="94">
        <v>1.33</v>
      </c>
      <c r="H449" s="94"/>
      <c r="I449" s="211"/>
      <c r="J449" s="377">
        <v>0.21</v>
      </c>
      <c r="K449" s="394">
        <f>ND代替値</f>
        <v>1.6500000000000001E-2</v>
      </c>
      <c r="L449" s="361">
        <f t="shared" si="115"/>
        <v>1.6500000000000001E-2</v>
      </c>
      <c r="M449" s="361">
        <f t="shared" si="114"/>
        <v>1.6500000000000001E-2</v>
      </c>
      <c r="N449" s="378"/>
      <c r="O449" s="390"/>
      <c r="P449" s="305">
        <f t="shared" si="118"/>
        <v>1.2719043581883746E-5</v>
      </c>
      <c r="Q449" s="306">
        <f t="shared" si="108"/>
        <v>1.2719043581883746E-5</v>
      </c>
      <c r="R449" s="306">
        <f t="shared" si="116"/>
        <v>1.2789472886850054E-5</v>
      </c>
      <c r="S449" s="306">
        <f t="shared" si="113"/>
        <v>1.2789472886850054E-5</v>
      </c>
      <c r="T449" s="99"/>
      <c r="U449" s="100"/>
      <c r="V449" s="283">
        <f t="shared" si="119"/>
        <v>8.1015922751754134E-4</v>
      </c>
      <c r="W449" s="284">
        <f t="shared" si="109"/>
        <v>8.1015922751754134E-4</v>
      </c>
      <c r="X449" s="284">
        <f t="shared" si="117"/>
        <v>8.1046606410536634E-4</v>
      </c>
      <c r="Y449" s="284">
        <f t="shared" si="110"/>
        <v>8.1046606410536634E-4</v>
      </c>
      <c r="Z449" s="99"/>
      <c r="AA449" s="100"/>
      <c r="AB449" s="221">
        <v>111</v>
      </c>
      <c r="AC449" s="6"/>
      <c r="AD449" s="438">
        <f t="shared" si="103"/>
        <v>7.367873310048785E-2</v>
      </c>
      <c r="AE449" s="438">
        <f t="shared" si="104"/>
        <v>1.1626793533500048E-4</v>
      </c>
      <c r="AF449" s="225">
        <f t="shared" si="99"/>
        <v>4.562553179369E-27</v>
      </c>
      <c r="AG449" s="438">
        <f t="shared" si="105"/>
        <v>9.9999999280731278E-2</v>
      </c>
      <c r="AH449" s="438">
        <f t="shared" si="100"/>
        <v>0.47476465682130259</v>
      </c>
      <c r="AI449" s="438">
        <f t="shared" si="101"/>
        <v>7.2692147212250882E-2</v>
      </c>
      <c r="AJ449" s="437">
        <f t="shared" si="102"/>
        <v>1.3427346200474288E-181</v>
      </c>
    </row>
    <row r="450" spans="2:36" ht="12" customHeight="1" x14ac:dyDescent="0.2">
      <c r="B450" s="332">
        <v>36403</v>
      </c>
      <c r="C450" s="338">
        <v>36402</v>
      </c>
      <c r="D450" s="93">
        <v>2.29</v>
      </c>
      <c r="E450" s="94">
        <v>2.2000000000000002</v>
      </c>
      <c r="F450" s="94">
        <v>2.17</v>
      </c>
      <c r="G450" s="94">
        <v>2.08</v>
      </c>
      <c r="H450" s="94"/>
      <c r="I450" s="211"/>
      <c r="J450" s="377">
        <v>0.25</v>
      </c>
      <c r="K450" s="394">
        <f>ND代替値</f>
        <v>1.6500000000000001E-2</v>
      </c>
      <c r="L450" s="361">
        <f t="shared" si="115"/>
        <v>1.6500000000000001E-2</v>
      </c>
      <c r="M450" s="361">
        <f t="shared" si="114"/>
        <v>1.6500000000000001E-2</v>
      </c>
      <c r="N450" s="355"/>
      <c r="O450" s="389"/>
      <c r="P450" s="305">
        <f t="shared" si="118"/>
        <v>1.2384064438719648E-5</v>
      </c>
      <c r="Q450" s="306">
        <f t="shared" si="108"/>
        <v>1.2384064438719648E-5</v>
      </c>
      <c r="R450" s="306">
        <f t="shared" si="116"/>
        <v>1.2395467228492223E-5</v>
      </c>
      <c r="S450" s="306">
        <f t="shared" si="113"/>
        <v>1.2395467228492223E-5</v>
      </c>
      <c r="T450" s="99"/>
      <c r="U450" s="100"/>
      <c r="V450" s="283">
        <f t="shared" si="119"/>
        <v>8.0867782083721899E-4</v>
      </c>
      <c r="W450" s="284">
        <f t="shared" si="109"/>
        <v>8.0867782083721899E-4</v>
      </c>
      <c r="X450" s="284">
        <f t="shared" si="117"/>
        <v>8.0872885870461977E-4</v>
      </c>
      <c r="Y450" s="284">
        <f t="shared" si="110"/>
        <v>8.0872885870461977E-4</v>
      </c>
      <c r="Z450" s="99"/>
      <c r="AA450" s="100"/>
      <c r="AB450" s="221">
        <v>76.3</v>
      </c>
      <c r="AC450" s="6"/>
      <c r="AD450" s="438">
        <f t="shared" si="103"/>
        <v>7.352080533678361E-2</v>
      </c>
      <c r="AE450" s="438">
        <f t="shared" si="104"/>
        <v>1.1268606571356565E-4</v>
      </c>
      <c r="AF450" s="225">
        <f t="shared" si="99"/>
        <v>2.9318687478123615E-27</v>
      </c>
      <c r="AG450" s="438">
        <f t="shared" si="105"/>
        <v>9.9999999275678556E-2</v>
      </c>
      <c r="AH450" s="438">
        <f t="shared" si="100"/>
        <v>0.47228669225655057</v>
      </c>
      <c r="AI450" s="438">
        <f t="shared" si="101"/>
        <v>7.2529465289225742E-2</v>
      </c>
      <c r="AJ450" s="437">
        <f t="shared" si="102"/>
        <v>7.3185742161122606E-183</v>
      </c>
    </row>
    <row r="451" spans="2:36" ht="12" customHeight="1" x14ac:dyDescent="0.2">
      <c r="B451" s="332">
        <v>36432</v>
      </c>
      <c r="C451" s="338">
        <v>36430</v>
      </c>
      <c r="D451" s="93">
        <v>4.3</v>
      </c>
      <c r="E451" s="94">
        <v>3.56</v>
      </c>
      <c r="F451" s="94">
        <v>3.27</v>
      </c>
      <c r="G451" s="94">
        <v>3.3</v>
      </c>
      <c r="H451" s="94">
        <v>1.71</v>
      </c>
      <c r="I451" s="211">
        <v>1.72</v>
      </c>
      <c r="J451" s="395">
        <f>ND代替値</f>
        <v>1.6500000000000001E-2</v>
      </c>
      <c r="K451" s="378">
        <v>0.22</v>
      </c>
      <c r="L451" s="361">
        <f t="shared" si="115"/>
        <v>1.6500000000000001E-2</v>
      </c>
      <c r="M451" s="361">
        <f t="shared" si="114"/>
        <v>1.6500000000000001E-2</v>
      </c>
      <c r="N451" s="361">
        <f>ND代替値</f>
        <v>1.6500000000000001E-2</v>
      </c>
      <c r="O451" s="380">
        <f>ND代替値</f>
        <v>1.6500000000000001E-2</v>
      </c>
      <c r="P451" s="305">
        <f t="shared" si="118"/>
        <v>1.2057907580472852E-5</v>
      </c>
      <c r="Q451" s="306">
        <f t="shared" si="108"/>
        <v>1.2057907580472852E-5</v>
      </c>
      <c r="R451" s="306">
        <f t="shared" si="116"/>
        <v>1.2080122756358131E-5</v>
      </c>
      <c r="S451" s="306">
        <f t="shared" si="113"/>
        <v>1.2080122756358131E-5</v>
      </c>
      <c r="T451" s="306">
        <f>ND代替値*2.71828^(-(0.69315/2.062)*(C451-事故日Cb)/365.25)</f>
        <v>1.2080122756358131E-5</v>
      </c>
      <c r="U451" s="307">
        <f>ND代替値*2.71828^(-(0.69315/2.062)*(C451-事故日Cb)/365.25)</f>
        <v>1.2080122756358131E-5</v>
      </c>
      <c r="V451" s="283">
        <f t="shared" si="119"/>
        <v>8.0719912296484185E-4</v>
      </c>
      <c r="W451" s="284">
        <f t="shared" si="109"/>
        <v>8.0719912296484185E-4</v>
      </c>
      <c r="X451" s="284">
        <f t="shared" si="117"/>
        <v>8.073010152655646E-4</v>
      </c>
      <c r="Y451" s="284">
        <f t="shared" si="110"/>
        <v>8.073010152655646E-4</v>
      </c>
      <c r="Z451" s="284">
        <f>ND代替値*2.71828^(-(0.69315/30.07)*(C451-事故日Cb)/365.25)</f>
        <v>8.073010152655646E-4</v>
      </c>
      <c r="AA451" s="296">
        <f>ND代替値*2.71828^(-(0.69315/30.07)*(C451-事故日Cb)/365.25)</f>
        <v>8.073010152655646E-4</v>
      </c>
      <c r="AB451" s="221">
        <v>74.900000000000006</v>
      </c>
      <c r="AC451" s="6"/>
      <c r="AD451" s="438">
        <f t="shared" si="103"/>
        <v>7.3391001387778598E-2</v>
      </c>
      <c r="AE451" s="438">
        <f t="shared" si="104"/>
        <v>1.0981929778507392E-4</v>
      </c>
      <c r="AF451" s="225">
        <f t="shared" si="99"/>
        <v>2.0369231907874939E-27</v>
      </c>
      <c r="AG451" s="438">
        <f t="shared" si="105"/>
        <v>9.9999999271517509E-2</v>
      </c>
      <c r="AH451" s="438">
        <f t="shared" si="100"/>
        <v>0.47025572976007324</v>
      </c>
      <c r="AI451" s="438">
        <f t="shared" si="101"/>
        <v>7.239576534820806E-2</v>
      </c>
      <c r="AJ451" s="437">
        <f t="shared" si="102"/>
        <v>6.6656822365680727E-184</v>
      </c>
    </row>
    <row r="452" spans="2:36" ht="12" customHeight="1" x14ac:dyDescent="0.2">
      <c r="B452" s="332">
        <v>36462</v>
      </c>
      <c r="C452" s="338">
        <v>36462</v>
      </c>
      <c r="D452" s="93">
        <v>4.9000000000000004</v>
      </c>
      <c r="E452" s="94">
        <v>4.5999999999999996</v>
      </c>
      <c r="F452" s="94">
        <v>4.76</v>
      </c>
      <c r="G452" s="94">
        <v>4.49</v>
      </c>
      <c r="H452" s="94"/>
      <c r="I452" s="211"/>
      <c r="J452" s="377">
        <v>0.17</v>
      </c>
      <c r="K452" s="378">
        <v>0.27</v>
      </c>
      <c r="L452" s="361">
        <f t="shared" si="115"/>
        <v>1.6500000000000001E-2</v>
      </c>
      <c r="M452" s="361">
        <f t="shared" si="114"/>
        <v>1.6500000000000001E-2</v>
      </c>
      <c r="N452" s="355"/>
      <c r="O452" s="389"/>
      <c r="P452" s="305">
        <f t="shared" si="118"/>
        <v>1.1729540527929764E-5</v>
      </c>
      <c r="Q452" s="306">
        <f t="shared" si="108"/>
        <v>1.1729540527929764E-5</v>
      </c>
      <c r="R452" s="306">
        <f t="shared" si="116"/>
        <v>1.1729540527929764E-5</v>
      </c>
      <c r="S452" s="306">
        <f t="shared" si="113"/>
        <v>1.1729540527929764E-5</v>
      </c>
      <c r="T452" s="99"/>
      <c r="U452" s="100"/>
      <c r="V452" s="283">
        <f t="shared" si="119"/>
        <v>8.056722807677E-4</v>
      </c>
      <c r="W452" s="284">
        <f t="shared" si="109"/>
        <v>8.056722807677E-4</v>
      </c>
      <c r="X452" s="284">
        <f t="shared" si="117"/>
        <v>8.056722807677E-4</v>
      </c>
      <c r="Y452" s="284">
        <f t="shared" si="110"/>
        <v>8.056722807677E-4</v>
      </c>
      <c r="Z452" s="99"/>
      <c r="AA452" s="100"/>
      <c r="AB452" s="221">
        <v>115.9</v>
      </c>
      <c r="AC452" s="6"/>
      <c r="AD452" s="438">
        <f t="shared" si="103"/>
        <v>7.3242934615245447E-2</v>
      </c>
      <c r="AE452" s="438">
        <f t="shared" si="104"/>
        <v>1.0663218661754331E-4</v>
      </c>
      <c r="AF452" s="225">
        <f t="shared" si="99"/>
        <v>1.3434115733974134E-27</v>
      </c>
      <c r="AG452" s="438">
        <f t="shared" si="105"/>
        <v>9.9999999266762007E-2</v>
      </c>
      <c r="AH452" s="438">
        <f t="shared" si="100"/>
        <v>0.46794532189447335</v>
      </c>
      <c r="AI452" s="438">
        <f t="shared" si="101"/>
        <v>7.224326717792022E-2</v>
      </c>
      <c r="AJ452" s="437">
        <f t="shared" si="102"/>
        <v>4.3112993418515267E-185</v>
      </c>
    </row>
    <row r="453" spans="2:36" ht="12" customHeight="1" x14ac:dyDescent="0.2">
      <c r="B453" s="332">
        <v>36494</v>
      </c>
      <c r="C453" s="338">
        <v>36493</v>
      </c>
      <c r="D453" s="93">
        <v>4.3</v>
      </c>
      <c r="E453" s="94">
        <v>4.0999999999999996</v>
      </c>
      <c r="F453" s="94">
        <v>4.2</v>
      </c>
      <c r="G453" s="94">
        <v>4.17</v>
      </c>
      <c r="H453" s="94"/>
      <c r="I453" s="211"/>
      <c r="J453" s="395">
        <f>ND代替値</f>
        <v>1.6500000000000001E-2</v>
      </c>
      <c r="K453" s="394">
        <f>ND代替値</f>
        <v>1.6500000000000001E-2</v>
      </c>
      <c r="L453" s="361">
        <f t="shared" si="115"/>
        <v>1.6500000000000001E-2</v>
      </c>
      <c r="M453" s="361">
        <f t="shared" si="114"/>
        <v>1.6500000000000001E-2</v>
      </c>
      <c r="N453" s="355"/>
      <c r="O453" s="389"/>
      <c r="P453" s="305">
        <f t="shared" si="118"/>
        <v>1.1389132691050936E-5</v>
      </c>
      <c r="Q453" s="306">
        <f t="shared" ref="Q453:Q484" si="120">ND代替値*2.71828^(-(0.69315/2.062)*(B453-事故日Cb)/365.25)</f>
        <v>1.1389132691050936E-5</v>
      </c>
      <c r="R453" s="306">
        <f t="shared" si="116"/>
        <v>1.139961938436641E-5</v>
      </c>
      <c r="S453" s="306">
        <f t="shared" si="113"/>
        <v>1.139961938436641E-5</v>
      </c>
      <c r="T453" s="99"/>
      <c r="U453" s="100"/>
      <c r="V453" s="283">
        <f t="shared" si="119"/>
        <v>8.0404683225116609E-4</v>
      </c>
      <c r="W453" s="284">
        <f t="shared" ref="W453:W484" si="121">ND代替値*2.71828^(-(0.69315/30.07)*(B453-事故日Cb)/365.25)</f>
        <v>8.0404683225116609E-4</v>
      </c>
      <c r="X453" s="284">
        <f t="shared" si="117"/>
        <v>8.0409757784422043E-4</v>
      </c>
      <c r="Y453" s="284">
        <f t="shared" si="110"/>
        <v>8.0409757784422043E-4</v>
      </c>
      <c r="Z453" s="99"/>
      <c r="AA453" s="100"/>
      <c r="AB453" s="221">
        <v>126.3</v>
      </c>
      <c r="AC453" s="6"/>
      <c r="AD453" s="438">
        <f t="shared" si="103"/>
        <v>7.3099779804020035E-2</v>
      </c>
      <c r="AE453" s="438">
        <f t="shared" si="104"/>
        <v>1.0363290349424008E-4</v>
      </c>
      <c r="AF453" s="225">
        <f t="shared" si="99"/>
        <v>8.9761983761843016E-28</v>
      </c>
      <c r="AG453" s="438">
        <f t="shared" si="105"/>
        <v>9.9999999262155137E-2</v>
      </c>
      <c r="AH453" s="438">
        <f t="shared" si="100"/>
        <v>0.46571793952026452</v>
      </c>
      <c r="AI453" s="438">
        <f t="shared" si="101"/>
        <v>7.2095840911376552E-2</v>
      </c>
      <c r="AJ453" s="437">
        <f t="shared" si="102"/>
        <v>3.037633597794373E-186</v>
      </c>
    </row>
    <row r="454" spans="2:36" ht="12" customHeight="1" x14ac:dyDescent="0.2">
      <c r="B454" s="332">
        <v>36521</v>
      </c>
      <c r="C454" s="338">
        <v>36521</v>
      </c>
      <c r="D454" s="93">
        <v>3.32</v>
      </c>
      <c r="E454" s="94">
        <v>3.5</v>
      </c>
      <c r="F454" s="94">
        <v>3.05</v>
      </c>
      <c r="G454" s="94">
        <v>2.96</v>
      </c>
      <c r="H454" s="94">
        <v>2.66</v>
      </c>
      <c r="I454" s="211">
        <v>2.61</v>
      </c>
      <c r="J454" s="395">
        <f t="shared" ref="J454:J480" si="122">ND代替値</f>
        <v>1.6500000000000001E-2</v>
      </c>
      <c r="K454" s="378">
        <v>0.34</v>
      </c>
      <c r="L454" s="361">
        <f t="shared" si="115"/>
        <v>1.6500000000000001E-2</v>
      </c>
      <c r="M454" s="361">
        <f t="shared" si="114"/>
        <v>1.6500000000000001E-2</v>
      </c>
      <c r="N454" s="361">
        <f>ND代替値</f>
        <v>1.6500000000000001E-2</v>
      </c>
      <c r="O454" s="380">
        <f>ND代替値</f>
        <v>1.6500000000000001E-2</v>
      </c>
      <c r="P454" s="305">
        <f t="shared" si="118"/>
        <v>1.1109609585540143E-5</v>
      </c>
      <c r="Q454" s="306">
        <f t="shared" si="120"/>
        <v>1.1109609585540143E-5</v>
      </c>
      <c r="R454" s="306">
        <f t="shared" si="116"/>
        <v>1.1109609585540143E-5</v>
      </c>
      <c r="S454" s="306">
        <f t="shared" si="113"/>
        <v>1.1109609585540143E-5</v>
      </c>
      <c r="T454" s="306">
        <f>ND代替値*2.71828^(-(0.69315/2.062)*(C454-事故日Cb)/365.25)</f>
        <v>1.1109609585540143E-5</v>
      </c>
      <c r="U454" s="307">
        <f>ND代替値*2.71828^(-(0.69315/2.062)*(C454-事故日Cb)/365.25)</f>
        <v>1.1109609585540143E-5</v>
      </c>
      <c r="V454" s="283">
        <f t="shared" si="119"/>
        <v>8.0267791111843559E-4</v>
      </c>
      <c r="W454" s="284">
        <f t="shared" si="121"/>
        <v>8.0267791111843559E-4</v>
      </c>
      <c r="X454" s="284">
        <f t="shared" si="117"/>
        <v>8.0267791111843559E-4</v>
      </c>
      <c r="Y454" s="284">
        <f t="shared" si="110"/>
        <v>8.0267791111843559E-4</v>
      </c>
      <c r="Z454" s="284">
        <f>ND代替値*2.71828^(-(0.69315/30.07)*(C454-事故日Cb)/365.25)</f>
        <v>8.0267791111843559E-4</v>
      </c>
      <c r="AA454" s="296">
        <f>ND代替値*2.71828^(-(0.69315/30.07)*(C454-事故日Cb)/365.25)</f>
        <v>8.0267791111843559E-4</v>
      </c>
      <c r="AB454" s="221">
        <v>79.400000000000006</v>
      </c>
      <c r="AC454" s="6"/>
      <c r="AD454" s="438">
        <f t="shared" si="103"/>
        <v>7.2970719192585062E-2</v>
      </c>
      <c r="AE454" s="438">
        <f t="shared" si="104"/>
        <v>1.0099645077763766E-4</v>
      </c>
      <c r="AF454" s="225">
        <f t="shared" si="99"/>
        <v>6.2362364110609452E-28</v>
      </c>
      <c r="AG454" s="438">
        <f t="shared" si="105"/>
        <v>9.9999999257994063E-2</v>
      </c>
      <c r="AH454" s="438">
        <f t="shared" si="100"/>
        <v>0.46371522446474789</v>
      </c>
      <c r="AI454" s="438">
        <f t="shared" si="101"/>
        <v>7.1962940308303955E-2</v>
      </c>
      <c r="AJ454" s="437">
        <f t="shared" si="102"/>
        <v>2.7666454853244844E-187</v>
      </c>
    </row>
    <row r="455" spans="2:36" ht="12" customHeight="1" x14ac:dyDescent="0.2">
      <c r="B455" s="332">
        <v>36556</v>
      </c>
      <c r="C455" s="338">
        <v>36553</v>
      </c>
      <c r="D455" s="93">
        <v>3.01</v>
      </c>
      <c r="E455" s="94">
        <v>3.23</v>
      </c>
      <c r="F455" s="94">
        <v>2.86</v>
      </c>
      <c r="G455" s="94">
        <v>2.85</v>
      </c>
      <c r="H455" s="94"/>
      <c r="I455" s="211"/>
      <c r="J455" s="395">
        <f t="shared" si="122"/>
        <v>1.6500000000000001E-2</v>
      </c>
      <c r="K455" s="394">
        <f>ND代替値</f>
        <v>1.6500000000000001E-2</v>
      </c>
      <c r="L455" s="361">
        <f t="shared" si="115"/>
        <v>1.6500000000000001E-2</v>
      </c>
      <c r="M455" s="361">
        <f t="shared" si="114"/>
        <v>1.6500000000000001E-2</v>
      </c>
      <c r="N455" s="384"/>
      <c r="O455" s="391"/>
      <c r="P455" s="305">
        <f t="shared" si="118"/>
        <v>1.0757450460511679E-5</v>
      </c>
      <c r="Q455" s="306">
        <f t="shared" si="120"/>
        <v>1.0757450460511679E-5</v>
      </c>
      <c r="R455" s="306">
        <f t="shared" si="116"/>
        <v>1.0787193020408969E-5</v>
      </c>
      <c r="S455" s="306">
        <f t="shared" si="113"/>
        <v>1.0787193020408969E-5</v>
      </c>
      <c r="T455" s="99"/>
      <c r="U455" s="100"/>
      <c r="V455" s="283">
        <f t="shared" si="119"/>
        <v>8.0090685192839707E-4</v>
      </c>
      <c r="W455" s="284">
        <f t="shared" si="121"/>
        <v>8.0090685192839707E-4</v>
      </c>
      <c r="X455" s="284">
        <f t="shared" si="117"/>
        <v>8.0105850376010026E-4</v>
      </c>
      <c r="Y455" s="284">
        <f t="shared" si="110"/>
        <v>8.0105850376010026E-4</v>
      </c>
      <c r="Z455" s="99"/>
      <c r="AA455" s="100"/>
      <c r="AB455" s="221">
        <v>83.1</v>
      </c>
      <c r="AC455" s="6"/>
      <c r="AD455" s="438">
        <f t="shared" si="103"/>
        <v>7.2823500341827302E-2</v>
      </c>
      <c r="AE455" s="438">
        <f t="shared" si="104"/>
        <v>9.8065391094626997E-5</v>
      </c>
      <c r="AF455" s="225">
        <f t="shared" si="99"/>
        <v>4.1129838409972418E-28</v>
      </c>
      <c r="AG455" s="438">
        <f t="shared" si="105"/>
        <v>9.9999999253238589E-2</v>
      </c>
      <c r="AH455" s="438">
        <f t="shared" si="100"/>
        <v>0.46143695067837964</v>
      </c>
      <c r="AI455" s="438">
        <f t="shared" si="101"/>
        <v>7.1811353862981292E-2</v>
      </c>
      <c r="AJ455" s="437">
        <f t="shared" si="102"/>
        <v>1.7894397657573505E-188</v>
      </c>
    </row>
    <row r="456" spans="2:36" ht="12" customHeight="1" x14ac:dyDescent="0.2">
      <c r="B456" s="332">
        <v>36585</v>
      </c>
      <c r="C456" s="338">
        <v>36584</v>
      </c>
      <c r="D456" s="93">
        <v>3.2</v>
      </c>
      <c r="E456" s="94">
        <v>3.2</v>
      </c>
      <c r="F456" s="94">
        <v>3.12</v>
      </c>
      <c r="G456" s="94">
        <v>2.96</v>
      </c>
      <c r="H456" s="94"/>
      <c r="I456" s="211"/>
      <c r="J456" s="395">
        <f t="shared" si="122"/>
        <v>1.6500000000000001E-2</v>
      </c>
      <c r="K456" s="394">
        <f>ND代替値</f>
        <v>1.6500000000000001E-2</v>
      </c>
      <c r="L456" s="361">
        <f t="shared" si="115"/>
        <v>1.6500000000000001E-2</v>
      </c>
      <c r="M456" s="361">
        <f t="shared" si="114"/>
        <v>1.6500000000000001E-2</v>
      </c>
      <c r="N456" s="384"/>
      <c r="O456" s="391"/>
      <c r="P456" s="305">
        <f t="shared" si="118"/>
        <v>1.047413343948778E-5</v>
      </c>
      <c r="Q456" s="306">
        <f t="shared" si="120"/>
        <v>1.047413343948778E-5</v>
      </c>
      <c r="R456" s="306">
        <f t="shared" si="116"/>
        <v>1.0483777635240424E-5</v>
      </c>
      <c r="S456" s="306">
        <f t="shared" si="113"/>
        <v>1.0483777635240424E-5</v>
      </c>
      <c r="T456" s="99"/>
      <c r="U456" s="100"/>
      <c r="V456" s="283">
        <f t="shared" si="119"/>
        <v>7.9944236356553741E-4</v>
      </c>
      <c r="W456" s="284">
        <f t="shared" si="121"/>
        <v>7.9944236356553741E-4</v>
      </c>
      <c r="X456" s="284">
        <f t="shared" si="117"/>
        <v>7.9949281855798914E-4</v>
      </c>
      <c r="Y456" s="284">
        <f t="shared" si="110"/>
        <v>7.9949281855798914E-4</v>
      </c>
      <c r="Z456" s="99"/>
      <c r="AA456" s="100"/>
      <c r="AB456" s="221">
        <v>117.08</v>
      </c>
      <c r="AC456" s="6"/>
      <c r="AD456" s="438">
        <f t="shared" si="103"/>
        <v>7.2681165323453562E-2</v>
      </c>
      <c r="AE456" s="438">
        <f t="shared" si="104"/>
        <v>9.5307069411276586E-5</v>
      </c>
      <c r="AF456" s="225">
        <f t="shared" si="99"/>
        <v>2.7481495325714841E-28</v>
      </c>
      <c r="AG456" s="438">
        <f t="shared" si="105"/>
        <v>9.9999999248631691E-2</v>
      </c>
      <c r="AH456" s="438">
        <f t="shared" si="100"/>
        <v>0.45924054763156935</v>
      </c>
      <c r="AI456" s="438">
        <f t="shared" si="101"/>
        <v>7.1664808998538873E-2</v>
      </c>
      <c r="AJ456" s="437">
        <f t="shared" si="102"/>
        <v>1.2607944665143126E-189</v>
      </c>
    </row>
    <row r="457" spans="2:36" ht="12" customHeight="1" x14ac:dyDescent="0.2">
      <c r="B457" s="334">
        <v>36616</v>
      </c>
      <c r="C457" s="340">
        <v>36612</v>
      </c>
      <c r="D457" s="97">
        <v>3.73</v>
      </c>
      <c r="E457" s="98">
        <v>4.5999999999999996</v>
      </c>
      <c r="F457" s="98">
        <v>4.09</v>
      </c>
      <c r="G457" s="98">
        <v>3.7</v>
      </c>
      <c r="H457" s="98">
        <v>2.41</v>
      </c>
      <c r="I457" s="212">
        <v>2.3199999999999998</v>
      </c>
      <c r="J457" s="396">
        <f t="shared" si="122"/>
        <v>1.6500000000000001E-2</v>
      </c>
      <c r="K457" s="397">
        <v>0.32</v>
      </c>
      <c r="L457" s="363">
        <f t="shared" si="115"/>
        <v>1.6500000000000001E-2</v>
      </c>
      <c r="M457" s="363">
        <f t="shared" si="114"/>
        <v>1.6500000000000001E-2</v>
      </c>
      <c r="N457" s="363">
        <f>ND代替値</f>
        <v>1.6500000000000001E-2</v>
      </c>
      <c r="O457" s="381">
        <f>ND代替値</f>
        <v>1.6500000000000001E-2</v>
      </c>
      <c r="P457" s="310">
        <f t="shared" si="118"/>
        <v>1.017952359744303E-5</v>
      </c>
      <c r="Q457" s="311">
        <f t="shared" si="120"/>
        <v>1.017952359744303E-5</v>
      </c>
      <c r="R457" s="311">
        <f t="shared" si="116"/>
        <v>1.0217067130229615E-5</v>
      </c>
      <c r="S457" s="311">
        <f t="shared" si="113"/>
        <v>1.0217067130229615E-5</v>
      </c>
      <c r="T457" s="311">
        <f>ND代替値*2.71828^(-(0.69315/2.062)*(C457-事故日Cb)/365.25)</f>
        <v>1.0217067130229615E-5</v>
      </c>
      <c r="U457" s="312">
        <f>ND代替値*2.71828^(-(0.69315/2.062)*(C457-事故日Cb)/365.25)</f>
        <v>1.0217067130229615E-5</v>
      </c>
      <c r="V457" s="297">
        <f t="shared" si="119"/>
        <v>7.9787983714243614E-4</v>
      </c>
      <c r="W457" s="293">
        <f t="shared" si="121"/>
        <v>7.9787983714243614E-4</v>
      </c>
      <c r="X457" s="293">
        <f t="shared" si="117"/>
        <v>7.9808128172056503E-4</v>
      </c>
      <c r="Y457" s="293">
        <f t="shared" si="110"/>
        <v>7.9808128172056503E-4</v>
      </c>
      <c r="Z457" s="293">
        <f>ND代替値*2.71828^(-(0.69315/30.07)*(C457-事故日Cb)/365.25)</f>
        <v>7.9808128172056503E-4</v>
      </c>
      <c r="AA457" s="298">
        <f>ND代替値*2.71828^(-(0.69315/30.07)*(C457-事故日Cb)/365.25)</f>
        <v>7.9808128172056503E-4</v>
      </c>
      <c r="AB457" s="222">
        <v>124.89</v>
      </c>
      <c r="AC457" s="6"/>
      <c r="AD457" s="438">
        <f t="shared" si="103"/>
        <v>7.255284379277864E-2</v>
      </c>
      <c r="AE457" s="438">
        <f t="shared" si="104"/>
        <v>9.2882428456632867E-5</v>
      </c>
      <c r="AF457" s="225">
        <f t="shared" si="99"/>
        <v>1.9092838036571622E-28</v>
      </c>
      <c r="AG457" s="438">
        <f t="shared" si="105"/>
        <v>9.9999999244470644E-2</v>
      </c>
      <c r="AH457" s="438">
        <f t="shared" si="100"/>
        <v>0.45726568714027527</v>
      </c>
      <c r="AI457" s="438">
        <f t="shared" si="101"/>
        <v>7.1532702954492627E-2</v>
      </c>
      <c r="AJ457" s="437">
        <f t="shared" si="102"/>
        <v>1.1483186521366745E-190</v>
      </c>
    </row>
    <row r="458" spans="2:36" ht="12" customHeight="1" x14ac:dyDescent="0.2">
      <c r="B458" s="330">
        <v>36644</v>
      </c>
      <c r="C458" s="339">
        <v>36642</v>
      </c>
      <c r="D458" s="89">
        <v>3.4</v>
      </c>
      <c r="E458" s="90">
        <v>3.1</v>
      </c>
      <c r="F458" s="90">
        <v>3.47</v>
      </c>
      <c r="G458" s="90">
        <v>3.33</v>
      </c>
      <c r="H458" s="90"/>
      <c r="I458" s="210"/>
      <c r="J458" s="398">
        <f t="shared" si="122"/>
        <v>1.6500000000000001E-2</v>
      </c>
      <c r="K458" s="393">
        <v>0.32</v>
      </c>
      <c r="L458" s="364">
        <f t="shared" si="115"/>
        <v>1.6500000000000001E-2</v>
      </c>
      <c r="M458" s="364">
        <f t="shared" si="114"/>
        <v>1.6500000000000001E-2</v>
      </c>
      <c r="N458" s="352"/>
      <c r="O458" s="388"/>
      <c r="P458" s="303">
        <f t="shared" si="118"/>
        <v>9.9205534080794872E-6</v>
      </c>
      <c r="Q458" s="304">
        <f t="shared" si="120"/>
        <v>9.9205534080794872E-6</v>
      </c>
      <c r="R458" s="304">
        <f t="shared" si="116"/>
        <v>9.9388307781264028E-6</v>
      </c>
      <c r="S458" s="304">
        <f t="shared" si="113"/>
        <v>9.9388307781264028E-6</v>
      </c>
      <c r="T458" s="127"/>
      <c r="U458" s="281"/>
      <c r="V458" s="287">
        <f t="shared" si="119"/>
        <v>7.9647114808879837E-4</v>
      </c>
      <c r="W458" s="288">
        <f t="shared" si="121"/>
        <v>7.9647114808879837E-4</v>
      </c>
      <c r="X458" s="288">
        <f t="shared" si="117"/>
        <v>7.9657168620316117E-4</v>
      </c>
      <c r="Y458" s="288">
        <f t="shared" si="110"/>
        <v>7.9657168620316117E-4</v>
      </c>
      <c r="Z458" s="127"/>
      <c r="AA458" s="281"/>
      <c r="AB458" s="223">
        <v>113.56</v>
      </c>
      <c r="AC458" s="6"/>
      <c r="AD458" s="438">
        <f t="shared" si="103"/>
        <v>7.2415607836651005E-2</v>
      </c>
      <c r="AE458" s="438">
        <f t="shared" si="104"/>
        <v>9.0353007073876377E-5</v>
      </c>
      <c r="AF458" s="225">
        <f t="shared" si="99"/>
        <v>1.2924173188801255E-28</v>
      </c>
      <c r="AG458" s="438">
        <f t="shared" si="105"/>
        <v>9.9999999240012363E-2</v>
      </c>
      <c r="AH458" s="438">
        <f t="shared" si="100"/>
        <v>0.45515918823093721</v>
      </c>
      <c r="AI458" s="438">
        <f t="shared" si="101"/>
        <v>7.1391430988212476E-2</v>
      </c>
      <c r="AJ458" s="437">
        <f t="shared" si="102"/>
        <v>8.8135985990201638E-192</v>
      </c>
    </row>
    <row r="459" spans="2:36" ht="12" customHeight="1" x14ac:dyDescent="0.2">
      <c r="B459" s="332">
        <v>36677</v>
      </c>
      <c r="C459" s="338">
        <v>36675</v>
      </c>
      <c r="D459" s="93">
        <v>2.25</v>
      </c>
      <c r="E459" s="94">
        <v>2.11</v>
      </c>
      <c r="F459" s="94">
        <v>1.8</v>
      </c>
      <c r="G459" s="94">
        <v>1.74</v>
      </c>
      <c r="H459" s="94"/>
      <c r="I459" s="211"/>
      <c r="J459" s="395">
        <f t="shared" si="122"/>
        <v>1.6500000000000001E-2</v>
      </c>
      <c r="K459" s="394">
        <f t="shared" ref="K459:K477" si="123">ND代替値</f>
        <v>1.6500000000000001E-2</v>
      </c>
      <c r="L459" s="361">
        <f t="shared" si="115"/>
        <v>1.6500000000000001E-2</v>
      </c>
      <c r="M459" s="361">
        <f t="shared" si="114"/>
        <v>1.6500000000000001E-2</v>
      </c>
      <c r="N459" s="355"/>
      <c r="O459" s="389"/>
      <c r="P459" s="305">
        <f t="shared" si="118"/>
        <v>9.6237837079587493E-6</v>
      </c>
      <c r="Q459" s="306">
        <f t="shared" si="120"/>
        <v>9.6237837079587493E-6</v>
      </c>
      <c r="R459" s="306">
        <f t="shared" si="116"/>
        <v>9.6415143172147407E-6</v>
      </c>
      <c r="S459" s="306">
        <f t="shared" si="113"/>
        <v>9.6415143172147407E-6</v>
      </c>
      <c r="T459" s="99"/>
      <c r="U459" s="100"/>
      <c r="V459" s="283">
        <f t="shared" si="119"/>
        <v>7.9481410002091659E-4</v>
      </c>
      <c r="W459" s="284">
        <f t="shared" si="121"/>
        <v>7.9481410002091659E-4</v>
      </c>
      <c r="X459" s="284">
        <f t="shared" si="117"/>
        <v>7.9491442896701433E-4</v>
      </c>
      <c r="Y459" s="284">
        <f t="shared" si="110"/>
        <v>7.9491442896701433E-4</v>
      </c>
      <c r="Z459" s="99"/>
      <c r="AA459" s="100"/>
      <c r="AB459" s="221">
        <v>90.24</v>
      </c>
      <c r="AC459" s="6"/>
      <c r="AD459" s="438">
        <f t="shared" si="103"/>
        <v>7.2264948087910383E-2</v>
      </c>
      <c r="AE459" s="438">
        <f t="shared" si="104"/>
        <v>8.7650130156497629E-5</v>
      </c>
      <c r="AF459" s="225">
        <f t="shared" si="99"/>
        <v>8.4137243149736295E-29</v>
      </c>
      <c r="AG459" s="438">
        <f t="shared" si="105"/>
        <v>9.9999999235108245E-2</v>
      </c>
      <c r="AH459" s="438">
        <f t="shared" si="100"/>
        <v>0.45285324590715464</v>
      </c>
      <c r="AI459" s="438">
        <f t="shared" si="101"/>
        <v>7.1236354051411488E-2</v>
      </c>
      <c r="AJ459" s="437">
        <f t="shared" si="102"/>
        <v>5.2330297108495969E-193</v>
      </c>
    </row>
    <row r="460" spans="2:36" ht="12" customHeight="1" x14ac:dyDescent="0.2">
      <c r="B460" s="332">
        <v>36707</v>
      </c>
      <c r="C460" s="338">
        <v>36703</v>
      </c>
      <c r="D460" s="93">
        <v>2.8</v>
      </c>
      <c r="E460" s="94">
        <v>2.42</v>
      </c>
      <c r="F460" s="94">
        <v>2.89</v>
      </c>
      <c r="G460" s="94">
        <v>2.64</v>
      </c>
      <c r="H460" s="94">
        <v>1.82</v>
      </c>
      <c r="I460" s="211">
        <v>1.73</v>
      </c>
      <c r="J460" s="395">
        <f t="shared" si="122"/>
        <v>1.6500000000000001E-2</v>
      </c>
      <c r="K460" s="394">
        <f t="shared" si="123"/>
        <v>1.6500000000000001E-2</v>
      </c>
      <c r="L460" s="361">
        <f t="shared" si="115"/>
        <v>1.6500000000000001E-2</v>
      </c>
      <c r="M460" s="361">
        <f t="shared" si="114"/>
        <v>1.6500000000000001E-2</v>
      </c>
      <c r="N460" s="361">
        <f>ND代替値</f>
        <v>1.6500000000000001E-2</v>
      </c>
      <c r="O460" s="380">
        <f>ND代替値</f>
        <v>1.6500000000000001E-2</v>
      </c>
      <c r="P460" s="305">
        <f t="shared" si="118"/>
        <v>9.3617039508031759E-6</v>
      </c>
      <c r="Q460" s="306">
        <f t="shared" si="120"/>
        <v>9.3617039508031759E-6</v>
      </c>
      <c r="R460" s="306">
        <f t="shared" si="116"/>
        <v>9.3962312482597577E-6</v>
      </c>
      <c r="S460" s="306">
        <f t="shared" si="113"/>
        <v>9.3962312482597577E-6</v>
      </c>
      <c r="T460" s="306">
        <f>ND代替値*2.71828^(-(0.69315/2.062)*(C460-事故日Cb)/365.25)</f>
        <v>9.3962312482597577E-6</v>
      </c>
      <c r="U460" s="307">
        <f>ND代替値*2.71828^(-(0.69315/2.062)*(C460-事故日Cb)/365.25)</f>
        <v>9.3962312482597577E-6</v>
      </c>
      <c r="V460" s="283">
        <f t="shared" si="119"/>
        <v>7.9331068447911323E-4</v>
      </c>
      <c r="W460" s="284">
        <f t="shared" si="121"/>
        <v>7.9331068447911323E-4</v>
      </c>
      <c r="X460" s="284">
        <f t="shared" si="117"/>
        <v>7.9351097546118945E-4</v>
      </c>
      <c r="Y460" s="284">
        <f t="shared" si="110"/>
        <v>7.9351097546118945E-4</v>
      </c>
      <c r="Z460" s="284">
        <f>ND代替値*2.71828^(-(0.69315/30.07)*(C460-事故日Cb)/365.25)</f>
        <v>7.9351097546118945E-4</v>
      </c>
      <c r="AA460" s="296">
        <f>ND代替値*2.71828^(-(0.69315/30.07)*(C460-事故日Cb)/365.25)</f>
        <v>7.9351097546118945E-4</v>
      </c>
      <c r="AB460" s="221">
        <v>107.45</v>
      </c>
      <c r="AC460" s="6"/>
      <c r="AD460" s="438">
        <f t="shared" si="103"/>
        <v>7.2137361405562678E-2</v>
      </c>
      <c r="AE460" s="438">
        <f t="shared" si="104"/>
        <v>8.5420284075088707E-5</v>
      </c>
      <c r="AF460" s="225">
        <f t="shared" si="99"/>
        <v>5.8454561415308614E-29</v>
      </c>
      <c r="AG460" s="438">
        <f t="shared" si="105"/>
        <v>9.9999999230947198E-2</v>
      </c>
      <c r="AH460" s="438">
        <f t="shared" si="100"/>
        <v>0.45090585256763233</v>
      </c>
      <c r="AI460" s="438">
        <f t="shared" si="101"/>
        <v>7.1105037816044131E-2</v>
      </c>
      <c r="AJ460" s="437">
        <f t="shared" si="102"/>
        <v>4.7661897190642713E-194</v>
      </c>
    </row>
    <row r="461" spans="2:36" ht="12" customHeight="1" x14ac:dyDescent="0.2">
      <c r="B461" s="332">
        <v>36738</v>
      </c>
      <c r="C461" s="338">
        <v>36738</v>
      </c>
      <c r="D461" s="93">
        <v>2.2999999999999998</v>
      </c>
      <c r="E461" s="94">
        <v>1.74</v>
      </c>
      <c r="F461" s="94">
        <v>1.74</v>
      </c>
      <c r="G461" s="94">
        <v>1.67</v>
      </c>
      <c r="H461" s="94"/>
      <c r="I461" s="211"/>
      <c r="J461" s="395">
        <f t="shared" si="122"/>
        <v>1.6500000000000001E-2</v>
      </c>
      <c r="K461" s="394">
        <f t="shared" si="123"/>
        <v>1.6500000000000001E-2</v>
      </c>
      <c r="L461" s="361">
        <f t="shared" si="115"/>
        <v>1.6500000000000001E-2</v>
      </c>
      <c r="M461" s="361">
        <f t="shared" si="114"/>
        <v>1.6500000000000001E-2</v>
      </c>
      <c r="N461" s="378"/>
      <c r="O461" s="390"/>
      <c r="P461" s="305">
        <f t="shared" si="118"/>
        <v>9.0983838262172118E-6</v>
      </c>
      <c r="Q461" s="306">
        <f t="shared" si="120"/>
        <v>9.0983838262172118E-6</v>
      </c>
      <c r="R461" s="306">
        <f t="shared" si="116"/>
        <v>9.0983838262172118E-6</v>
      </c>
      <c r="S461" s="306">
        <f t="shared" si="113"/>
        <v>9.0983838262172118E-6</v>
      </c>
      <c r="T461" s="99"/>
      <c r="U461" s="100"/>
      <c r="V461" s="283">
        <f t="shared" si="119"/>
        <v>7.9176014254798673E-4</v>
      </c>
      <c r="W461" s="284">
        <f t="shared" si="121"/>
        <v>7.9176014254798673E-4</v>
      </c>
      <c r="X461" s="284">
        <f t="shared" si="117"/>
        <v>7.9176014254798673E-4</v>
      </c>
      <c r="Y461" s="284">
        <f t="shared" si="110"/>
        <v>7.9176014254798673E-4</v>
      </c>
      <c r="Z461" s="99"/>
      <c r="AA461" s="100"/>
      <c r="AB461" s="221">
        <v>167</v>
      </c>
      <c r="AC461" s="6"/>
      <c r="AD461" s="438">
        <f t="shared" si="103"/>
        <v>7.1978194777089707E-2</v>
      </c>
      <c r="AE461" s="438">
        <f t="shared" si="104"/>
        <v>8.2712580238338297E-5</v>
      </c>
      <c r="AF461" s="225">
        <f t="shared" si="99"/>
        <v>3.7077126361613412E-29</v>
      </c>
      <c r="AG461" s="438">
        <f t="shared" si="105"/>
        <v>9.9999999225745873E-2</v>
      </c>
      <c r="AH461" s="438">
        <f t="shared" si="100"/>
        <v>0.4484833830659477</v>
      </c>
      <c r="AI461" s="438">
        <f t="shared" si="101"/>
        <v>7.0941232875911295E-2</v>
      </c>
      <c r="AJ461" s="437">
        <f t="shared" si="102"/>
        <v>2.3847561740534036E-195</v>
      </c>
    </row>
    <row r="462" spans="2:36" ht="12" customHeight="1" x14ac:dyDescent="0.2">
      <c r="B462" s="332">
        <v>36769</v>
      </c>
      <c r="C462" s="338">
        <v>36769</v>
      </c>
      <c r="D462" s="93">
        <v>1.86</v>
      </c>
      <c r="E462" s="94">
        <v>1.36</v>
      </c>
      <c r="F462" s="94">
        <v>3.01</v>
      </c>
      <c r="G462" s="94">
        <v>1.62</v>
      </c>
      <c r="H462" s="94"/>
      <c r="I462" s="211"/>
      <c r="J462" s="395">
        <f t="shared" si="122"/>
        <v>1.6500000000000001E-2</v>
      </c>
      <c r="K462" s="394">
        <f t="shared" si="123"/>
        <v>1.6500000000000001E-2</v>
      </c>
      <c r="L462" s="361">
        <f t="shared" si="115"/>
        <v>1.6500000000000001E-2</v>
      </c>
      <c r="M462" s="361">
        <f t="shared" si="114"/>
        <v>1.6500000000000001E-2</v>
      </c>
      <c r="N462" s="355"/>
      <c r="O462" s="389"/>
      <c r="P462" s="305">
        <f t="shared" si="118"/>
        <v>8.8424702045901562E-6</v>
      </c>
      <c r="Q462" s="306">
        <f t="shared" si="120"/>
        <v>8.8424702045901562E-6</v>
      </c>
      <c r="R462" s="306">
        <f t="shared" si="116"/>
        <v>8.8424702045901562E-6</v>
      </c>
      <c r="S462" s="306">
        <f t="shared" si="113"/>
        <v>8.8424702045901562E-6</v>
      </c>
      <c r="T462" s="99"/>
      <c r="U462" s="100"/>
      <c r="V462" s="283">
        <f t="shared" si="119"/>
        <v>7.9021263118272435E-4</v>
      </c>
      <c r="W462" s="284">
        <f t="shared" si="121"/>
        <v>7.9021263118272435E-4</v>
      </c>
      <c r="X462" s="284">
        <f t="shared" si="117"/>
        <v>7.9021263118272435E-4</v>
      </c>
      <c r="Y462" s="284">
        <f t="shared" si="110"/>
        <v>7.9021263118272435E-4</v>
      </c>
      <c r="Z462" s="99"/>
      <c r="AA462" s="100"/>
      <c r="AB462" s="221">
        <v>124.55</v>
      </c>
      <c r="AC462" s="6"/>
      <c r="AD462" s="438">
        <f t="shared" si="103"/>
        <v>7.1837511925702216E-2</v>
      </c>
      <c r="AE462" s="438">
        <f t="shared" si="104"/>
        <v>8.0386092769001424E-5</v>
      </c>
      <c r="AF462" s="225">
        <f t="shared" si="99"/>
        <v>2.4773617261539369E-29</v>
      </c>
      <c r="AG462" s="438">
        <f t="shared" si="105"/>
        <v>9.9999999221139002E-2</v>
      </c>
      <c r="AH462" s="438">
        <f t="shared" si="100"/>
        <v>0.44634863796683566</v>
      </c>
      <c r="AI462" s="438">
        <f t="shared" si="101"/>
        <v>7.0796463660516562E-2</v>
      </c>
      <c r="AJ462" s="437">
        <f t="shared" si="102"/>
        <v>1.6802395061116718E-196</v>
      </c>
    </row>
    <row r="463" spans="2:36" ht="12" customHeight="1" x14ac:dyDescent="0.2">
      <c r="B463" s="332">
        <v>36798</v>
      </c>
      <c r="C463" s="338">
        <v>36798</v>
      </c>
      <c r="D463" s="93">
        <v>2.42</v>
      </c>
      <c r="E463" s="94">
        <v>1.7</v>
      </c>
      <c r="F463" s="94">
        <v>2.0099999999999998</v>
      </c>
      <c r="G463" s="94">
        <v>2.02</v>
      </c>
      <c r="H463" s="94">
        <v>1.26</v>
      </c>
      <c r="I463" s="211">
        <v>1.25</v>
      </c>
      <c r="J463" s="395">
        <f t="shared" si="122"/>
        <v>1.6500000000000001E-2</v>
      </c>
      <c r="K463" s="394">
        <f t="shared" si="123"/>
        <v>1.6500000000000001E-2</v>
      </c>
      <c r="L463" s="361">
        <f t="shared" si="115"/>
        <v>1.6500000000000001E-2</v>
      </c>
      <c r="M463" s="361">
        <f t="shared" si="114"/>
        <v>1.6500000000000001E-2</v>
      </c>
      <c r="N463" s="361">
        <f>ND代替値</f>
        <v>1.6500000000000001E-2</v>
      </c>
      <c r="O463" s="380">
        <f>ND代替値</f>
        <v>1.6500000000000001E-2</v>
      </c>
      <c r="P463" s="305">
        <f t="shared" si="118"/>
        <v>8.6095876711261905E-6</v>
      </c>
      <c r="Q463" s="306">
        <f t="shared" si="120"/>
        <v>8.6095876711261905E-6</v>
      </c>
      <c r="R463" s="306">
        <f t="shared" si="116"/>
        <v>8.6095876711261905E-6</v>
      </c>
      <c r="S463" s="306">
        <f t="shared" si="113"/>
        <v>8.6095876711261905E-6</v>
      </c>
      <c r="T463" s="306">
        <f>ND代替値*2.71828^(-(0.69315/2.062)*(C463-事故日Cb)/365.25)</f>
        <v>8.6095876711261905E-6</v>
      </c>
      <c r="U463" s="307">
        <f>ND代替値*2.71828^(-(0.69315/2.062)*(C463-事故日Cb)/365.25)</f>
        <v>8.6095876711261905E-6</v>
      </c>
      <c r="V463" s="283">
        <f t="shared" si="119"/>
        <v>7.8876769760553584E-4</v>
      </c>
      <c r="W463" s="284">
        <f t="shared" si="121"/>
        <v>7.8876769760553584E-4</v>
      </c>
      <c r="X463" s="284">
        <f t="shared" si="117"/>
        <v>7.8876769760553584E-4</v>
      </c>
      <c r="Y463" s="284">
        <f t="shared" si="110"/>
        <v>7.8876769760553584E-4</v>
      </c>
      <c r="Z463" s="284">
        <f>ND代替値*2.71828^(-(0.69315/30.07)*(C463-事故日Cb)/365.25)</f>
        <v>7.8876769760553584E-4</v>
      </c>
      <c r="AA463" s="296">
        <f>ND代替値*2.71828^(-(0.69315/30.07)*(C463-事故日Cb)/365.25)</f>
        <v>7.8876769760553584E-4</v>
      </c>
      <c r="AB463" s="221">
        <v>108.17</v>
      </c>
      <c r="AC463" s="6"/>
      <c r="AD463" s="438">
        <f t="shared" si="103"/>
        <v>7.1706154327775981E-2</v>
      </c>
      <c r="AE463" s="438">
        <f t="shared" si="104"/>
        <v>7.8268978828419919E-5</v>
      </c>
      <c r="AF463" s="225">
        <f t="shared" si="99"/>
        <v>1.6989110000123915E-29</v>
      </c>
      <c r="AG463" s="438">
        <f t="shared" si="105"/>
        <v>9.9999999216829311E-2</v>
      </c>
      <c r="AH463" s="438">
        <f t="shared" si="100"/>
        <v>0.44436081832074215</v>
      </c>
      <c r="AI463" s="438">
        <f t="shared" si="101"/>
        <v>7.0661301860539733E-2</v>
      </c>
      <c r="AJ463" s="437">
        <f t="shared" si="102"/>
        <v>1.4048361634479476E-197</v>
      </c>
    </row>
    <row r="464" spans="2:36" ht="12" customHeight="1" x14ac:dyDescent="0.2">
      <c r="B464" s="332">
        <v>36830</v>
      </c>
      <c r="C464" s="338">
        <v>36830</v>
      </c>
      <c r="D464" s="93">
        <v>4.5999999999999996</v>
      </c>
      <c r="E464" s="94">
        <v>3.1</v>
      </c>
      <c r="F464" s="94">
        <v>3.94</v>
      </c>
      <c r="G464" s="94">
        <v>4.09</v>
      </c>
      <c r="H464" s="94"/>
      <c r="I464" s="211"/>
      <c r="J464" s="395">
        <f t="shared" si="122"/>
        <v>1.6500000000000001E-2</v>
      </c>
      <c r="K464" s="394">
        <f t="shared" si="123"/>
        <v>1.6500000000000001E-2</v>
      </c>
      <c r="L464" s="361">
        <f t="shared" si="115"/>
        <v>1.6500000000000001E-2</v>
      </c>
      <c r="M464" s="361">
        <f t="shared" si="114"/>
        <v>1.6500000000000001E-2</v>
      </c>
      <c r="N464" s="355"/>
      <c r="O464" s="389"/>
      <c r="P464" s="305">
        <f t="shared" si="118"/>
        <v>8.3597252738252831E-6</v>
      </c>
      <c r="Q464" s="306">
        <f t="shared" si="120"/>
        <v>8.3597252738252831E-6</v>
      </c>
      <c r="R464" s="306">
        <f t="shared" si="116"/>
        <v>8.3597252738252831E-6</v>
      </c>
      <c r="S464" s="306">
        <f t="shared" si="113"/>
        <v>8.3597252738252831E-6</v>
      </c>
      <c r="T464" s="99"/>
      <c r="U464" s="100"/>
      <c r="V464" s="283">
        <f t="shared" si="119"/>
        <v>7.871763541839388E-4</v>
      </c>
      <c r="W464" s="284">
        <f t="shared" si="121"/>
        <v>7.871763541839388E-4</v>
      </c>
      <c r="X464" s="284">
        <f t="shared" si="117"/>
        <v>7.871763541839388E-4</v>
      </c>
      <c r="Y464" s="284">
        <f t="shared" si="110"/>
        <v>7.871763541839388E-4</v>
      </c>
      <c r="Z464" s="99"/>
      <c r="AA464" s="100"/>
      <c r="AB464" s="221"/>
      <c r="AC464" s="6"/>
      <c r="AD464" s="438">
        <f t="shared" si="103"/>
        <v>7.1561486743994429E-2</v>
      </c>
      <c r="AE464" s="438">
        <f t="shared" si="104"/>
        <v>7.5997502489320753E-5</v>
      </c>
      <c r="AF464" s="225">
        <f t="shared" si="99"/>
        <v>1.1204824560450816E-29</v>
      </c>
      <c r="AG464" s="438">
        <f t="shared" si="105"/>
        <v>9.9999999212073823E-2</v>
      </c>
      <c r="AH464" s="438">
        <f t="shared" si="100"/>
        <v>0.44217763443835451</v>
      </c>
      <c r="AI464" s="438">
        <f t="shared" si="101"/>
        <v>7.0512457253509755E-2</v>
      </c>
      <c r="AJ464" s="437">
        <f t="shared" si="102"/>
        <v>9.0863455711335058E-199</v>
      </c>
    </row>
    <row r="465" spans="2:36" ht="12" customHeight="1" x14ac:dyDescent="0.2">
      <c r="B465" s="332">
        <v>36860</v>
      </c>
      <c r="C465" s="338">
        <v>36861</v>
      </c>
      <c r="D465" s="93">
        <v>3.88</v>
      </c>
      <c r="E465" s="94">
        <v>3.01</v>
      </c>
      <c r="F465" s="94">
        <v>3.71</v>
      </c>
      <c r="G465" s="94">
        <v>3.51</v>
      </c>
      <c r="H465" s="94"/>
      <c r="I465" s="211"/>
      <c r="J465" s="395">
        <f t="shared" si="122"/>
        <v>1.6500000000000001E-2</v>
      </c>
      <c r="K465" s="394">
        <f t="shared" si="123"/>
        <v>1.6500000000000001E-2</v>
      </c>
      <c r="L465" s="361">
        <f t="shared" si="115"/>
        <v>1.6500000000000001E-2</v>
      </c>
      <c r="M465" s="361">
        <f t="shared" si="114"/>
        <v>1.6500000000000001E-2</v>
      </c>
      <c r="N465" s="355"/>
      <c r="O465" s="389"/>
      <c r="P465" s="305">
        <f t="shared" si="118"/>
        <v>8.1320689968206786E-6</v>
      </c>
      <c r="Q465" s="306">
        <f t="shared" si="120"/>
        <v>8.1320689968206786E-6</v>
      </c>
      <c r="R465" s="306">
        <f t="shared" si="116"/>
        <v>8.1245881756884439E-6</v>
      </c>
      <c r="S465" s="306">
        <f t="shared" si="113"/>
        <v>8.1245881756884439E-6</v>
      </c>
      <c r="T465" s="99"/>
      <c r="U465" s="100"/>
      <c r="V465" s="283">
        <f t="shared" si="119"/>
        <v>7.8568738567546734E-4</v>
      </c>
      <c r="W465" s="284">
        <f t="shared" si="121"/>
        <v>7.8568738567546734E-4</v>
      </c>
      <c r="X465" s="284">
        <f t="shared" si="117"/>
        <v>7.8563780192662856E-4</v>
      </c>
      <c r="Y465" s="284">
        <f t="shared" si="110"/>
        <v>7.8563780192662856E-4</v>
      </c>
      <c r="Z465" s="99"/>
      <c r="AA465" s="100"/>
      <c r="AB465" s="221"/>
      <c r="AC465" s="6"/>
      <c r="AD465" s="438">
        <f t="shared" si="103"/>
        <v>7.1421618356966241E-2</v>
      </c>
      <c r="AE465" s="438">
        <f t="shared" si="104"/>
        <v>7.3859892506258581E-5</v>
      </c>
      <c r="AF465" s="225">
        <f t="shared" si="99"/>
        <v>7.4866652942848372E-30</v>
      </c>
      <c r="AG465" s="438">
        <f t="shared" si="105"/>
        <v>9.9999999207466939E-2</v>
      </c>
      <c r="AH465" s="438">
        <f t="shared" si="100"/>
        <v>0.44007290419929573</v>
      </c>
      <c r="AI465" s="438">
        <f t="shared" si="101"/>
        <v>7.0368563037151804E-2</v>
      </c>
      <c r="AJ465" s="437">
        <f t="shared" si="102"/>
        <v>6.4020116441721613E-200</v>
      </c>
    </row>
    <row r="466" spans="2:36" ht="12" customHeight="1" x14ac:dyDescent="0.2">
      <c r="B466" s="332">
        <v>36888</v>
      </c>
      <c r="C466" s="338">
        <v>36888</v>
      </c>
      <c r="D466" s="93">
        <v>2.7</v>
      </c>
      <c r="E466" s="94">
        <v>2.46</v>
      </c>
      <c r="F466" s="94">
        <v>2.63</v>
      </c>
      <c r="G466" s="94">
        <v>2.5299999999999998</v>
      </c>
      <c r="H466" s="94">
        <v>2.4700000000000002</v>
      </c>
      <c r="I466" s="211">
        <v>2.33</v>
      </c>
      <c r="J466" s="395">
        <f t="shared" si="122"/>
        <v>1.6500000000000001E-2</v>
      </c>
      <c r="K466" s="394">
        <f t="shared" si="123"/>
        <v>1.6500000000000001E-2</v>
      </c>
      <c r="L466" s="361">
        <f t="shared" si="115"/>
        <v>1.6500000000000001E-2</v>
      </c>
      <c r="M466" s="361">
        <f t="shared" si="114"/>
        <v>1.6500000000000001E-2</v>
      </c>
      <c r="N466" s="361">
        <f>ND代替値</f>
        <v>1.6500000000000001E-2</v>
      </c>
      <c r="O466" s="380">
        <f>ND代替値</f>
        <v>1.6500000000000001E-2</v>
      </c>
      <c r="P466" s="305">
        <f t="shared" si="118"/>
        <v>7.9251866778334709E-6</v>
      </c>
      <c r="Q466" s="306">
        <f t="shared" si="120"/>
        <v>7.9251866778334709E-6</v>
      </c>
      <c r="R466" s="306">
        <f t="shared" si="116"/>
        <v>7.9251866778334709E-6</v>
      </c>
      <c r="S466" s="306">
        <f t="shared" si="113"/>
        <v>7.9251866778334709E-6</v>
      </c>
      <c r="T466" s="306">
        <f>ND代替値*2.71828^(-(0.69315/2.062)*(C466-事故日Cb)/365.25)</f>
        <v>7.9251866778334709E-6</v>
      </c>
      <c r="U466" s="307">
        <f>ND代替値*2.71828^(-(0.69315/2.062)*(C466-事故日Cb)/365.25)</f>
        <v>7.9251866778334709E-6</v>
      </c>
      <c r="V466" s="283">
        <f t="shared" si="119"/>
        <v>7.843002228869624E-4</v>
      </c>
      <c r="W466" s="284">
        <f t="shared" si="121"/>
        <v>7.843002228869624E-4</v>
      </c>
      <c r="X466" s="284">
        <f t="shared" si="117"/>
        <v>7.843002228869624E-4</v>
      </c>
      <c r="Y466" s="284">
        <f t="shared" si="110"/>
        <v>7.843002228869624E-4</v>
      </c>
      <c r="Z466" s="284">
        <f>ND代替値*2.71828^(-(0.69315/30.07)*(C466-事故日Cb)/365.25)</f>
        <v>7.843002228869624E-4</v>
      </c>
      <c r="AA466" s="296">
        <f>ND代替値*2.71828^(-(0.69315/30.07)*(C466-事故日Cb)/365.25)</f>
        <v>7.843002228869624E-4</v>
      </c>
      <c r="AB466" s="221">
        <v>71.400000000000006</v>
      </c>
      <c r="AC466" s="6"/>
      <c r="AD466" s="438">
        <f t="shared" si="103"/>
        <v>7.1300020262451122E-2</v>
      </c>
      <c r="AE466" s="438">
        <f t="shared" si="104"/>
        <v>7.2047151616667907E-5</v>
      </c>
      <c r="AF466" s="225">
        <f t="shared" si="99"/>
        <v>5.269476476918581E-30</v>
      </c>
      <c r="AG466" s="438">
        <f t="shared" si="105"/>
        <v>9.9999999203454482E-2</v>
      </c>
      <c r="AH466" s="438">
        <f t="shared" si="100"/>
        <v>0.43824791644117078</v>
      </c>
      <c r="AI466" s="438">
        <f t="shared" si="101"/>
        <v>7.0243475091461671E-2</v>
      </c>
      <c r="AJ466" s="437">
        <f t="shared" si="102"/>
        <v>6.3518205958938603E-201</v>
      </c>
    </row>
    <row r="467" spans="2:36" ht="12" customHeight="1" x14ac:dyDescent="0.2">
      <c r="B467" s="332">
        <v>36922</v>
      </c>
      <c r="C467" s="338">
        <v>36922</v>
      </c>
      <c r="D467" s="93">
        <v>2.4300000000000002</v>
      </c>
      <c r="E467" s="94">
        <v>1.96</v>
      </c>
      <c r="F467" s="94">
        <v>2.5299999999999998</v>
      </c>
      <c r="G467" s="94">
        <v>2.54</v>
      </c>
      <c r="H467" s="94"/>
      <c r="I467" s="211"/>
      <c r="J467" s="395">
        <f t="shared" si="122"/>
        <v>1.6500000000000001E-2</v>
      </c>
      <c r="K467" s="394">
        <f t="shared" si="123"/>
        <v>1.6500000000000001E-2</v>
      </c>
      <c r="L467" s="361">
        <f t="shared" si="115"/>
        <v>1.6500000000000001E-2</v>
      </c>
      <c r="M467" s="361">
        <f t="shared" si="114"/>
        <v>1.6500000000000001E-2</v>
      </c>
      <c r="N467" s="384"/>
      <c r="O467" s="391"/>
      <c r="P467" s="305">
        <f t="shared" si="118"/>
        <v>7.6810352243502783E-6</v>
      </c>
      <c r="Q467" s="306">
        <f t="shared" si="120"/>
        <v>7.6810352243502783E-6</v>
      </c>
      <c r="R467" s="306">
        <f t="shared" si="116"/>
        <v>7.6810352243502783E-6</v>
      </c>
      <c r="S467" s="306">
        <f t="shared" si="113"/>
        <v>7.6810352243502783E-6</v>
      </c>
      <c r="T467" s="99"/>
      <c r="U467" s="100"/>
      <c r="V467" s="283">
        <f t="shared" si="119"/>
        <v>7.8261910304327099E-4</v>
      </c>
      <c r="W467" s="284">
        <f t="shared" si="121"/>
        <v>7.8261910304327099E-4</v>
      </c>
      <c r="X467" s="284">
        <f t="shared" si="117"/>
        <v>7.8261910304327099E-4</v>
      </c>
      <c r="Y467" s="284">
        <f t="shared" si="110"/>
        <v>7.8261910304327099E-4</v>
      </c>
      <c r="Z467" s="99"/>
      <c r="AA467" s="100"/>
      <c r="AB467" s="221">
        <v>87.47</v>
      </c>
      <c r="AC467" s="6"/>
      <c r="AD467" s="438">
        <f t="shared" si="103"/>
        <v>7.1147191185751898E-2</v>
      </c>
      <c r="AE467" s="438">
        <f t="shared" si="104"/>
        <v>6.9827592948638886E-5</v>
      </c>
      <c r="AF467" s="225">
        <f t="shared" si="99"/>
        <v>3.3861333320714326E-30</v>
      </c>
      <c r="AG467" s="438">
        <f t="shared" si="105"/>
        <v>9.9999999198401759E-2</v>
      </c>
      <c r="AH467" s="438">
        <f t="shared" si="100"/>
        <v>0.43596054565247605</v>
      </c>
      <c r="AI467" s="438">
        <f t="shared" si="101"/>
        <v>7.0086273192135728E-2</v>
      </c>
      <c r="AJ467" s="437">
        <f t="shared" si="102"/>
        <v>3.4620594229437251E-202</v>
      </c>
    </row>
    <row r="468" spans="2:36" ht="12" customHeight="1" x14ac:dyDescent="0.2">
      <c r="B468" s="332">
        <v>36950</v>
      </c>
      <c r="C468" s="338">
        <v>36950</v>
      </c>
      <c r="D468" s="93">
        <v>3.2</v>
      </c>
      <c r="E468" s="94">
        <v>2.67</v>
      </c>
      <c r="F468" s="94">
        <v>3.14</v>
      </c>
      <c r="G468" s="94">
        <v>3.17</v>
      </c>
      <c r="H468" s="94"/>
      <c r="I468" s="211"/>
      <c r="J468" s="395">
        <f t="shared" si="122"/>
        <v>1.6500000000000001E-2</v>
      </c>
      <c r="K468" s="394">
        <f t="shared" si="123"/>
        <v>1.6500000000000001E-2</v>
      </c>
      <c r="L468" s="361">
        <f t="shared" si="115"/>
        <v>1.6500000000000001E-2</v>
      </c>
      <c r="M468" s="361">
        <f t="shared" si="114"/>
        <v>1.6500000000000001E-2</v>
      </c>
      <c r="N468" s="384"/>
      <c r="O468" s="391"/>
      <c r="P468" s="305">
        <f t="shared" si="118"/>
        <v>7.4856273422900845E-6</v>
      </c>
      <c r="Q468" s="306">
        <f t="shared" si="120"/>
        <v>7.4856273422900845E-6</v>
      </c>
      <c r="R468" s="306">
        <f t="shared" si="116"/>
        <v>7.4856273422900845E-6</v>
      </c>
      <c r="S468" s="306">
        <f t="shared" si="113"/>
        <v>7.4856273422900845E-6</v>
      </c>
      <c r="T468" s="99"/>
      <c r="U468" s="100"/>
      <c r="V468" s="283">
        <f t="shared" si="119"/>
        <v>7.8123735743158428E-4</v>
      </c>
      <c r="W468" s="284">
        <f t="shared" si="121"/>
        <v>7.8123735743158428E-4</v>
      </c>
      <c r="X468" s="284">
        <f t="shared" si="117"/>
        <v>7.8123735743158428E-4</v>
      </c>
      <c r="Y468" s="284">
        <f t="shared" si="110"/>
        <v>7.8123735743158428E-4</v>
      </c>
      <c r="Z468" s="99"/>
      <c r="AA468" s="100"/>
      <c r="AB468" s="221">
        <v>80.28</v>
      </c>
      <c r="AC468" s="6"/>
      <c r="AD468" s="438">
        <f t="shared" si="103"/>
        <v>7.1021577948325851E-2</v>
      </c>
      <c r="AE468" s="438">
        <f t="shared" si="104"/>
        <v>6.8051157657182586E-5</v>
      </c>
      <c r="AF468" s="225">
        <f t="shared" si="99"/>
        <v>2.3525246538888566E-30</v>
      </c>
      <c r="AG468" s="438">
        <f t="shared" si="105"/>
        <v>9.9999999194240713E-2</v>
      </c>
      <c r="AH468" s="438">
        <f t="shared" si="100"/>
        <v>0.43408579556385196</v>
      </c>
      <c r="AI468" s="438">
        <f t="shared" si="101"/>
        <v>6.9957077001945006E-2</v>
      </c>
      <c r="AJ468" s="437">
        <f t="shared" si="102"/>
        <v>3.1532081681502639E-203</v>
      </c>
    </row>
    <row r="469" spans="2:36" ht="12" customHeight="1" x14ac:dyDescent="0.2">
      <c r="B469" s="334">
        <v>36979</v>
      </c>
      <c r="C469" s="340">
        <v>36969</v>
      </c>
      <c r="D469" s="97">
        <v>3.9</v>
      </c>
      <c r="E469" s="98">
        <v>3.6</v>
      </c>
      <c r="F469" s="98">
        <v>3.24</v>
      </c>
      <c r="G469" s="98">
        <v>3.39</v>
      </c>
      <c r="H469" s="98">
        <v>2.34</v>
      </c>
      <c r="I469" s="212">
        <v>2.36</v>
      </c>
      <c r="J469" s="396">
        <f t="shared" si="122"/>
        <v>1.6500000000000001E-2</v>
      </c>
      <c r="K469" s="399">
        <f t="shared" si="123"/>
        <v>1.6500000000000001E-2</v>
      </c>
      <c r="L469" s="363">
        <f t="shared" si="115"/>
        <v>1.6500000000000001E-2</v>
      </c>
      <c r="M469" s="363">
        <f t="shared" si="114"/>
        <v>1.6500000000000001E-2</v>
      </c>
      <c r="N469" s="363">
        <f>ND代替値</f>
        <v>1.6500000000000001E-2</v>
      </c>
      <c r="O469" s="381">
        <f>ND代替値</f>
        <v>1.6500000000000001E-2</v>
      </c>
      <c r="P469" s="310">
        <f t="shared" si="118"/>
        <v>7.2884797331146805E-6</v>
      </c>
      <c r="Q469" s="311">
        <f t="shared" si="120"/>
        <v>7.2884797331146805E-6</v>
      </c>
      <c r="R469" s="311">
        <f t="shared" si="116"/>
        <v>7.3558681144697131E-6</v>
      </c>
      <c r="S469" s="311">
        <f t="shared" si="113"/>
        <v>7.3558681144697131E-6</v>
      </c>
      <c r="T469" s="311">
        <f>ND代替値*2.71828^(-(0.69315/2.062)*(C469-事故日Cb)/365.25)</f>
        <v>7.3558681144697131E-6</v>
      </c>
      <c r="U469" s="312">
        <f>ND代替値*2.71828^(-(0.69315/2.062)*(C469-事故日Cb)/365.25)</f>
        <v>7.3558681144697131E-6</v>
      </c>
      <c r="V469" s="297">
        <f t="shared" si="119"/>
        <v>7.7980883548070448E-4</v>
      </c>
      <c r="W469" s="293">
        <f t="shared" si="121"/>
        <v>7.7980883548070448E-4</v>
      </c>
      <c r="X469" s="293">
        <f t="shared" si="117"/>
        <v>7.8030113394924141E-4</v>
      </c>
      <c r="Y469" s="293">
        <f t="shared" si="110"/>
        <v>7.8030113394924141E-4</v>
      </c>
      <c r="Z469" s="293">
        <f>ND代替値*2.71828^(-(0.69315/30.07)*(C469-事故日Cb)/365.25)</f>
        <v>7.8030113394924141E-4</v>
      </c>
      <c r="AA469" s="298">
        <f>ND代替値*2.71828^(-(0.69315/30.07)*(C469-事故日Cb)/365.25)</f>
        <v>7.8030113394924141E-4</v>
      </c>
      <c r="AB469" s="222">
        <v>74.88</v>
      </c>
      <c r="AC469" s="6"/>
      <c r="AD469" s="438">
        <f t="shared" si="103"/>
        <v>7.0936466722658312E-2</v>
      </c>
      <c r="AE469" s="438">
        <f t="shared" si="104"/>
        <v>6.6871528313361026E-5</v>
      </c>
      <c r="AF469" s="225">
        <f t="shared" si="99"/>
        <v>1.8374038744390323E-30</v>
      </c>
      <c r="AG469" s="438">
        <f t="shared" si="105"/>
        <v>9.9999999191417124E-2</v>
      </c>
      <c r="AH469" s="438">
        <f t="shared" si="100"/>
        <v>0.43281823723487034</v>
      </c>
      <c r="AI469" s="438">
        <f t="shared" si="101"/>
        <v>6.986954382043005E-2</v>
      </c>
      <c r="AJ469" s="437">
        <f t="shared" si="102"/>
        <v>6.2035960884087354E-204</v>
      </c>
    </row>
    <row r="470" spans="2:36" ht="12" customHeight="1" x14ac:dyDescent="0.2">
      <c r="B470" s="330">
        <v>37008</v>
      </c>
      <c r="C470" s="339">
        <v>37013</v>
      </c>
      <c r="D470" s="89">
        <v>3.8</v>
      </c>
      <c r="E470" s="90">
        <v>2.9</v>
      </c>
      <c r="F470" s="90">
        <v>4.3600000000000003</v>
      </c>
      <c r="G470" s="90">
        <v>4.3099999999999996</v>
      </c>
      <c r="H470" s="90"/>
      <c r="I470" s="210"/>
      <c r="J470" s="398">
        <f t="shared" si="122"/>
        <v>1.6500000000000001E-2</v>
      </c>
      <c r="K470" s="400">
        <f t="shared" si="123"/>
        <v>1.6500000000000001E-2</v>
      </c>
      <c r="L470" s="364">
        <f t="shared" si="115"/>
        <v>1.6500000000000001E-2</v>
      </c>
      <c r="M470" s="364">
        <f t="shared" si="114"/>
        <v>1.6500000000000001E-2</v>
      </c>
      <c r="N470" s="352"/>
      <c r="O470" s="388"/>
      <c r="P470" s="303">
        <f t="shared" si="118"/>
        <v>7.0965243647530873E-6</v>
      </c>
      <c r="Q470" s="304">
        <f t="shared" si="120"/>
        <v>7.0965243647530873E-6</v>
      </c>
      <c r="R470" s="304">
        <f t="shared" si="116"/>
        <v>7.0639433287546503E-6</v>
      </c>
      <c r="S470" s="304">
        <f t="shared" si="113"/>
        <v>7.0639433287546503E-6</v>
      </c>
      <c r="T470" s="127"/>
      <c r="U470" s="281"/>
      <c r="V470" s="287">
        <f t="shared" si="119"/>
        <v>7.7838292563604935E-4</v>
      </c>
      <c r="W470" s="288">
        <f t="shared" si="121"/>
        <v>7.7838292563604935E-4</v>
      </c>
      <c r="X470" s="288">
        <f t="shared" si="117"/>
        <v>7.7813734276738233E-4</v>
      </c>
      <c r="Y470" s="288">
        <f t="shared" si="110"/>
        <v>7.7813734276738233E-4</v>
      </c>
      <c r="Z470" s="127"/>
      <c r="AA470" s="281"/>
      <c r="AB470" s="223">
        <v>107.44</v>
      </c>
      <c r="AC470" s="6"/>
      <c r="AD470" s="438">
        <f t="shared" si="103"/>
        <v>7.07397584333984E-2</v>
      </c>
      <c r="AE470" s="438">
        <f t="shared" si="104"/>
        <v>6.4217666625042275E-5</v>
      </c>
      <c r="AF470" s="225">
        <f t="shared" si="99"/>
        <v>1.036697312577936E-30</v>
      </c>
      <c r="AG470" s="438">
        <f t="shared" si="105"/>
        <v>9.9999999184878341E-2</v>
      </c>
      <c r="AH470" s="438">
        <f t="shared" si="100"/>
        <v>0.42989703153251474</v>
      </c>
      <c r="AI470" s="438">
        <f t="shared" si="101"/>
        <v>6.9667255673014114E-2</v>
      </c>
      <c r="AJ470" s="437">
        <f t="shared" si="102"/>
        <v>1.4369558482500389E-205</v>
      </c>
    </row>
    <row r="471" spans="2:36" ht="12" customHeight="1" x14ac:dyDescent="0.2">
      <c r="B471" s="332">
        <v>37042</v>
      </c>
      <c r="C471" s="338">
        <v>37043</v>
      </c>
      <c r="D471" s="93">
        <v>2.2599999999999998</v>
      </c>
      <c r="E471" s="94">
        <v>1.98</v>
      </c>
      <c r="F471" s="94">
        <v>2.68</v>
      </c>
      <c r="G471" s="94">
        <v>2.56</v>
      </c>
      <c r="H471" s="94"/>
      <c r="I471" s="211"/>
      <c r="J471" s="395">
        <f t="shared" si="122"/>
        <v>1.6500000000000001E-2</v>
      </c>
      <c r="K471" s="394">
        <f t="shared" si="123"/>
        <v>1.6500000000000001E-2</v>
      </c>
      <c r="L471" s="361">
        <f t="shared" si="115"/>
        <v>1.6500000000000001E-2</v>
      </c>
      <c r="M471" s="361">
        <f t="shared" si="114"/>
        <v>1.6500000000000001E-2</v>
      </c>
      <c r="N471" s="355"/>
      <c r="O471" s="389"/>
      <c r="P471" s="305">
        <f t="shared" si="118"/>
        <v>6.8779015349364141E-6</v>
      </c>
      <c r="Q471" s="306">
        <f t="shared" si="120"/>
        <v>6.8779015349364141E-6</v>
      </c>
      <c r="R471" s="306">
        <f t="shared" si="116"/>
        <v>6.8715744426345537E-6</v>
      </c>
      <c r="S471" s="306">
        <f t="shared" si="113"/>
        <v>6.8715744426345537E-6</v>
      </c>
      <c r="T471" s="99"/>
      <c r="U471" s="100"/>
      <c r="V471" s="283">
        <f t="shared" si="119"/>
        <v>7.7671448931014759E-4</v>
      </c>
      <c r="W471" s="284">
        <f t="shared" si="121"/>
        <v>7.7671448931014759E-4</v>
      </c>
      <c r="X471" s="284">
        <f t="shared" si="117"/>
        <v>7.7666547182958284E-4</v>
      </c>
      <c r="Y471" s="284">
        <f t="shared" si="110"/>
        <v>7.7666547182958284E-4</v>
      </c>
      <c r="Z471" s="99"/>
      <c r="AA471" s="100"/>
      <c r="AB471" s="221">
        <v>82.29</v>
      </c>
      <c r="AC471" s="6"/>
      <c r="AD471" s="438">
        <f t="shared" si="103"/>
        <v>7.0605951984507531E-2</v>
      </c>
      <c r="AE471" s="438">
        <f t="shared" si="104"/>
        <v>6.2468858569405023E-5</v>
      </c>
      <c r="AF471" s="225">
        <f t="shared" si="99"/>
        <v>7.017529602701297E-31</v>
      </c>
      <c r="AG471" s="438">
        <f t="shared" si="105"/>
        <v>9.999999918042006E-2</v>
      </c>
      <c r="AH471" s="438">
        <f t="shared" si="100"/>
        <v>0.42791661259114522</v>
      </c>
      <c r="AI471" s="438">
        <f t="shared" si="101"/>
        <v>6.9529667831540687E-2</v>
      </c>
      <c r="AJ471" s="437">
        <f t="shared" si="102"/>
        <v>1.102895265824089E-206</v>
      </c>
    </row>
    <row r="472" spans="2:36" ht="12" customHeight="1" x14ac:dyDescent="0.2">
      <c r="B472" s="332">
        <v>37071</v>
      </c>
      <c r="C472" s="338">
        <v>37074</v>
      </c>
      <c r="D472" s="93">
        <v>1.68</v>
      </c>
      <c r="E472" s="94">
        <v>0.98</v>
      </c>
      <c r="F472" s="94">
        <v>2.09</v>
      </c>
      <c r="G472" s="94">
        <v>2.08</v>
      </c>
      <c r="H472" s="94">
        <v>1.45</v>
      </c>
      <c r="I472" s="211">
        <v>1.47</v>
      </c>
      <c r="J472" s="395">
        <f t="shared" si="122"/>
        <v>1.6500000000000001E-2</v>
      </c>
      <c r="K472" s="394">
        <f t="shared" si="123"/>
        <v>1.6500000000000001E-2</v>
      </c>
      <c r="L472" s="361">
        <f t="shared" si="115"/>
        <v>1.6500000000000001E-2</v>
      </c>
      <c r="M472" s="361">
        <f t="shared" si="114"/>
        <v>1.6500000000000001E-2</v>
      </c>
      <c r="N472" s="361">
        <f>ND代替値</f>
        <v>1.6500000000000001E-2</v>
      </c>
      <c r="O472" s="380">
        <f>ND代替値</f>
        <v>1.6500000000000001E-2</v>
      </c>
      <c r="P472" s="305">
        <f t="shared" si="118"/>
        <v>6.6967594900878807E-6</v>
      </c>
      <c r="Q472" s="306">
        <f t="shared" si="120"/>
        <v>6.6967594900878807E-6</v>
      </c>
      <c r="R472" s="306">
        <f t="shared" si="116"/>
        <v>6.6782951157251655E-6</v>
      </c>
      <c r="S472" s="306">
        <f t="shared" si="113"/>
        <v>6.6782951157251655E-6</v>
      </c>
      <c r="T472" s="306">
        <f>ND代替値*2.71828^(-(0.69315/2.062)*(C472-事故日Cb)/365.25)</f>
        <v>6.6782951157251655E-6</v>
      </c>
      <c r="U472" s="307">
        <f>ND代替値*2.71828^(-(0.69315/2.062)*(C472-事故日Cb)/365.25)</f>
        <v>6.6782951157251655E-6</v>
      </c>
      <c r="V472" s="283">
        <f t="shared" si="119"/>
        <v>7.7529423759408313E-4</v>
      </c>
      <c r="W472" s="284">
        <f t="shared" si="121"/>
        <v>7.7529423759408313E-4</v>
      </c>
      <c r="X472" s="284">
        <f t="shared" si="117"/>
        <v>7.7514746330645213E-4</v>
      </c>
      <c r="Y472" s="284">
        <f t="shared" si="110"/>
        <v>7.7514746330645213E-4</v>
      </c>
      <c r="Z472" s="284">
        <f>ND代替値*2.71828^(-(0.69315/30.07)*(C472-事故日Cb)/365.25)</f>
        <v>7.7514746330645213E-4</v>
      </c>
      <c r="AA472" s="296">
        <f>ND代替値*2.71828^(-(0.69315/30.07)*(C472-事故日Cb)/365.25)</f>
        <v>7.7514746330645213E-4</v>
      </c>
      <c r="AB472" s="221">
        <v>89.4</v>
      </c>
      <c r="AC472" s="6"/>
      <c r="AD472" s="438">
        <f t="shared" si="103"/>
        <v>7.0467951209677457E-2</v>
      </c>
      <c r="AE472" s="438">
        <f t="shared" si="104"/>
        <v>6.0711773779319687E-5</v>
      </c>
      <c r="AF472" s="225">
        <f t="shared" si="99"/>
        <v>4.6888637162246163E-31</v>
      </c>
      <c r="AG472" s="438">
        <f t="shared" si="105"/>
        <v>9.9999999175813162E-2</v>
      </c>
      <c r="AH472" s="438">
        <f t="shared" si="100"/>
        <v>0.42587976367756292</v>
      </c>
      <c r="AI472" s="438">
        <f t="shared" si="101"/>
        <v>6.9387779185818441E-2</v>
      </c>
      <c r="AJ472" s="437">
        <f t="shared" si="102"/>
        <v>7.7707239712963636E-208</v>
      </c>
    </row>
    <row r="473" spans="2:36" ht="12" customHeight="1" x14ac:dyDescent="0.2">
      <c r="B473" s="332">
        <v>37103</v>
      </c>
      <c r="C473" s="338">
        <v>37104</v>
      </c>
      <c r="D473" s="93">
        <v>1.3</v>
      </c>
      <c r="E473" s="94">
        <v>1.1000000000000001</v>
      </c>
      <c r="F473" s="94">
        <v>1.54</v>
      </c>
      <c r="G473" s="94">
        <v>1.57</v>
      </c>
      <c r="H473" s="94"/>
      <c r="I473" s="211"/>
      <c r="J473" s="395">
        <f t="shared" si="122"/>
        <v>1.6500000000000001E-2</v>
      </c>
      <c r="K473" s="394">
        <f t="shared" si="123"/>
        <v>1.6500000000000001E-2</v>
      </c>
      <c r="L473" s="361">
        <f t="shared" si="115"/>
        <v>1.6500000000000001E-2</v>
      </c>
      <c r="M473" s="361">
        <f t="shared" si="114"/>
        <v>1.6500000000000001E-2</v>
      </c>
      <c r="N473" s="378"/>
      <c r="O473" s="390"/>
      <c r="P473" s="305">
        <f t="shared" si="118"/>
        <v>6.5024100689242428E-6</v>
      </c>
      <c r="Q473" s="306">
        <f t="shared" si="120"/>
        <v>6.5024100689242428E-6</v>
      </c>
      <c r="R473" s="306">
        <f t="shared" si="116"/>
        <v>6.4964283972644121E-6</v>
      </c>
      <c r="S473" s="306">
        <f t="shared" si="113"/>
        <v>6.4964283972644121E-6</v>
      </c>
      <c r="T473" s="99"/>
      <c r="U473" s="100"/>
      <c r="V473" s="283">
        <f t="shared" si="119"/>
        <v>7.7373007695649243E-4</v>
      </c>
      <c r="W473" s="284">
        <f t="shared" si="121"/>
        <v>7.7373007695649243E-4</v>
      </c>
      <c r="X473" s="284">
        <f t="shared" si="117"/>
        <v>7.7368124781846109E-4</v>
      </c>
      <c r="Y473" s="284">
        <f t="shared" si="110"/>
        <v>7.7368124781846109E-4</v>
      </c>
      <c r="Z473" s="99"/>
      <c r="AA473" s="100"/>
      <c r="AB473" s="221">
        <v>87.82</v>
      </c>
      <c r="AC473" s="6"/>
      <c r="AD473" s="438">
        <f t="shared" si="103"/>
        <v>7.0334658892587373E-2</v>
      </c>
      <c r="AE473" s="438">
        <f t="shared" si="104"/>
        <v>5.9058439975131017E-5</v>
      </c>
      <c r="AF473" s="225">
        <f t="shared" si="99"/>
        <v>3.1739486089546648E-31</v>
      </c>
      <c r="AG473" s="438">
        <f t="shared" si="105"/>
        <v>9.9999999171354881E-2</v>
      </c>
      <c r="AH473" s="438">
        <f t="shared" si="100"/>
        <v>0.42391785119883185</v>
      </c>
      <c r="AI473" s="438">
        <f t="shared" si="101"/>
        <v>6.9250743290395489E-2</v>
      </c>
      <c r="AJ473" s="437">
        <f t="shared" si="102"/>
        <v>5.9642018162253531E-209</v>
      </c>
    </row>
    <row r="474" spans="2:36" ht="12" customHeight="1" x14ac:dyDescent="0.2">
      <c r="B474" s="332">
        <v>37133</v>
      </c>
      <c r="C474" s="338">
        <v>37137</v>
      </c>
      <c r="D474" s="93">
        <v>1.82</v>
      </c>
      <c r="E474" s="94">
        <v>1.0900000000000001</v>
      </c>
      <c r="F474" s="94">
        <v>2.2000000000000002</v>
      </c>
      <c r="G474" s="94">
        <v>2.2000000000000002</v>
      </c>
      <c r="H474" s="94"/>
      <c r="I474" s="211"/>
      <c r="J474" s="395">
        <f t="shared" si="122"/>
        <v>1.6500000000000001E-2</v>
      </c>
      <c r="K474" s="394">
        <f t="shared" si="123"/>
        <v>1.6500000000000001E-2</v>
      </c>
      <c r="L474" s="361">
        <f t="shared" si="115"/>
        <v>1.6500000000000001E-2</v>
      </c>
      <c r="M474" s="361">
        <f t="shared" si="114"/>
        <v>1.6500000000000001E-2</v>
      </c>
      <c r="N474" s="355"/>
      <c r="O474" s="389"/>
      <c r="P474" s="305">
        <f t="shared" si="118"/>
        <v>6.3253331412309978E-6</v>
      </c>
      <c r="Q474" s="306">
        <f t="shared" si="120"/>
        <v>6.3253331412309978E-6</v>
      </c>
      <c r="R474" s="306">
        <f t="shared" si="116"/>
        <v>6.302090135273715E-6</v>
      </c>
      <c r="S474" s="306">
        <f t="shared" si="113"/>
        <v>6.302090135273715E-6</v>
      </c>
      <c r="T474" s="99"/>
      <c r="U474" s="100"/>
      <c r="V474" s="283">
        <f t="shared" si="119"/>
        <v>7.7226654249877916E-4</v>
      </c>
      <c r="W474" s="284">
        <f t="shared" si="121"/>
        <v>7.7226654249877916E-4</v>
      </c>
      <c r="X474" s="284">
        <f t="shared" si="117"/>
        <v>7.7207161384750011E-4</v>
      </c>
      <c r="Y474" s="284">
        <f t="shared" si="110"/>
        <v>7.7207161384750011E-4</v>
      </c>
      <c r="Z474" s="99"/>
      <c r="AA474" s="100"/>
      <c r="AB474" s="221">
        <v>108.33</v>
      </c>
      <c r="AC474" s="6"/>
      <c r="AD474" s="438">
        <f t="shared" si="103"/>
        <v>7.0188328531590918E-2</v>
      </c>
      <c r="AE474" s="438">
        <f t="shared" si="104"/>
        <v>5.7291728502488319E-5</v>
      </c>
      <c r="AF474" s="225">
        <f t="shared" si="99"/>
        <v>2.0662620498445606E-31</v>
      </c>
      <c r="AG474" s="438">
        <f t="shared" si="105"/>
        <v>9.999999916645079E-2</v>
      </c>
      <c r="AH474" s="438">
        <f t="shared" si="100"/>
        <v>0.42177018475561318</v>
      </c>
      <c r="AI474" s="438">
        <f t="shared" si="101"/>
        <v>6.9100316369516995E-2</v>
      </c>
      <c r="AJ474" s="437">
        <f t="shared" si="102"/>
        <v>3.5412147439163171E-210</v>
      </c>
    </row>
    <row r="475" spans="2:36" ht="12" customHeight="1" x14ac:dyDescent="0.2">
      <c r="B475" s="332">
        <v>37162</v>
      </c>
      <c r="C475" s="338">
        <v>37165</v>
      </c>
      <c r="D475" s="93">
        <v>2.36</v>
      </c>
      <c r="E475" s="94">
        <v>1.28</v>
      </c>
      <c r="F475" s="94">
        <v>2.86</v>
      </c>
      <c r="G475" s="94">
        <v>2.86</v>
      </c>
      <c r="H475" s="94">
        <v>1.57</v>
      </c>
      <c r="I475" s="211">
        <v>1.63</v>
      </c>
      <c r="J475" s="395">
        <f t="shared" si="122"/>
        <v>1.6500000000000001E-2</v>
      </c>
      <c r="K475" s="394">
        <f t="shared" si="123"/>
        <v>1.6500000000000001E-2</v>
      </c>
      <c r="L475" s="361">
        <f t="shared" si="115"/>
        <v>1.6500000000000001E-2</v>
      </c>
      <c r="M475" s="361">
        <f t="shared" si="114"/>
        <v>1.6500000000000001E-2</v>
      </c>
      <c r="N475" s="361">
        <f>ND代替値</f>
        <v>1.6500000000000001E-2</v>
      </c>
      <c r="O475" s="380">
        <f>ND代替値</f>
        <v>1.6500000000000001E-2</v>
      </c>
      <c r="P475" s="305">
        <f t="shared" si="118"/>
        <v>6.1587439899134372E-6</v>
      </c>
      <c r="Q475" s="306">
        <f t="shared" si="120"/>
        <v>6.1587439899134372E-6</v>
      </c>
      <c r="R475" s="306">
        <f t="shared" si="116"/>
        <v>6.1417630374390103E-6</v>
      </c>
      <c r="S475" s="306">
        <f t="shared" si="113"/>
        <v>6.1417630374390103E-6</v>
      </c>
      <c r="T475" s="306">
        <f>ND代替値*2.71828^(-(0.69315/2.062)*(C475-事故日Cb)/365.25)</f>
        <v>6.1417630374390103E-6</v>
      </c>
      <c r="U475" s="307">
        <f>ND代替値*2.71828^(-(0.69315/2.062)*(C475-事故日Cb)/365.25)</f>
        <v>6.1417630374390103E-6</v>
      </c>
      <c r="V475" s="283">
        <f t="shared" si="119"/>
        <v>7.7085442402109077E-4</v>
      </c>
      <c r="W475" s="284">
        <f t="shared" si="121"/>
        <v>7.7085442402109077E-4</v>
      </c>
      <c r="X475" s="284">
        <f t="shared" si="117"/>
        <v>7.7070849025366855E-4</v>
      </c>
      <c r="Y475" s="284">
        <f t="shared" si="110"/>
        <v>7.7070849025366855E-4</v>
      </c>
      <c r="Z475" s="284">
        <f>ND代替値*2.71828^(-(0.69315/30.07)*(C475-事故日Cb)/365.25)</f>
        <v>7.7070849025366855E-4</v>
      </c>
      <c r="AA475" s="296">
        <f>ND代替値*2.71828^(-(0.69315/30.07)*(C475-事故日Cb)/365.25)</f>
        <v>7.7070849025366855E-4</v>
      </c>
      <c r="AB475" s="221">
        <v>150.85</v>
      </c>
      <c r="AC475" s="6"/>
      <c r="AD475" s="438">
        <f t="shared" si="103"/>
        <v>7.0064408204878956E-2</v>
      </c>
      <c r="AE475" s="438">
        <f t="shared" si="104"/>
        <v>5.5834209431263728E-5</v>
      </c>
      <c r="AF475" s="225">
        <f t="shared" si="99"/>
        <v>1.4355407590169216E-31</v>
      </c>
      <c r="AG475" s="438">
        <f t="shared" si="105"/>
        <v>9.9999999162289716E-2</v>
      </c>
      <c r="AH475" s="438">
        <f t="shared" si="100"/>
        <v>0.41995645711641538</v>
      </c>
      <c r="AI475" s="438">
        <f t="shared" si="101"/>
        <v>6.8972937680234409E-2</v>
      </c>
      <c r="AJ475" s="437">
        <f t="shared" si="102"/>
        <v>3.225302021591542E-211</v>
      </c>
    </row>
    <row r="476" spans="2:36" ht="12" customHeight="1" x14ac:dyDescent="0.2">
      <c r="B476" s="332">
        <v>37194</v>
      </c>
      <c r="C476" s="338">
        <v>37196</v>
      </c>
      <c r="D476" s="93">
        <v>2.8</v>
      </c>
      <c r="E476" s="94">
        <v>2.2999999999999998</v>
      </c>
      <c r="F476" s="94">
        <v>4.1399999999999997</v>
      </c>
      <c r="G476" s="94">
        <v>4.54</v>
      </c>
      <c r="H476" s="94"/>
      <c r="I476" s="211"/>
      <c r="J476" s="395">
        <f t="shared" si="122"/>
        <v>1.6500000000000001E-2</v>
      </c>
      <c r="K476" s="394">
        <f t="shared" si="123"/>
        <v>1.6500000000000001E-2</v>
      </c>
      <c r="L476" s="361">
        <f t="shared" si="115"/>
        <v>1.6500000000000001E-2</v>
      </c>
      <c r="M476" s="361">
        <f t="shared" ref="M476:M507" si="124">ND代替値</f>
        <v>1.6500000000000001E-2</v>
      </c>
      <c r="N476" s="355"/>
      <c r="O476" s="389"/>
      <c r="P476" s="305">
        <f t="shared" si="118"/>
        <v>5.980008538639375E-6</v>
      </c>
      <c r="Q476" s="306">
        <f t="shared" si="120"/>
        <v>5.980008538639375E-6</v>
      </c>
      <c r="R476" s="306">
        <f t="shared" si="116"/>
        <v>5.9690113870242208E-6</v>
      </c>
      <c r="S476" s="306">
        <f t="shared" si="113"/>
        <v>5.9690113870242208E-6</v>
      </c>
      <c r="T476" s="99"/>
      <c r="U476" s="100"/>
      <c r="V476" s="283">
        <f t="shared" si="119"/>
        <v>7.6929922073322942E-4</v>
      </c>
      <c r="W476" s="284">
        <f t="shared" si="121"/>
        <v>7.6929922073322942E-4</v>
      </c>
      <c r="X476" s="284">
        <f t="shared" si="117"/>
        <v>7.6920212477266136E-4</v>
      </c>
      <c r="Y476" s="284">
        <f t="shared" si="110"/>
        <v>7.6920212477266136E-4</v>
      </c>
      <c r="Z476" s="99"/>
      <c r="AA476" s="100"/>
      <c r="AB476" s="221">
        <v>134.06</v>
      </c>
      <c r="AC476" s="6"/>
      <c r="AD476" s="438">
        <f t="shared" si="103"/>
        <v>6.9927465888423759E-2</v>
      </c>
      <c r="AE476" s="438">
        <f t="shared" si="104"/>
        <v>5.4263739882038366E-5</v>
      </c>
      <c r="AF476" s="225">
        <f t="shared" si="99"/>
        <v>9.5917728306053328E-32</v>
      </c>
      <c r="AG476" s="438">
        <f t="shared" si="105"/>
        <v>9.9999999157682845E-2</v>
      </c>
      <c r="AH476" s="438">
        <f t="shared" si="100"/>
        <v>0.41795749790740072</v>
      </c>
      <c r="AI476" s="438">
        <f t="shared" si="101"/>
        <v>6.883218514934869E-2</v>
      </c>
      <c r="AJ476" s="437">
        <f t="shared" si="102"/>
        <v>2.2724670701276444E-212</v>
      </c>
    </row>
    <row r="477" spans="2:36" ht="12" customHeight="1" x14ac:dyDescent="0.2">
      <c r="B477" s="332">
        <v>37225</v>
      </c>
      <c r="C477" s="338">
        <v>37228</v>
      </c>
      <c r="D477" s="93">
        <v>2.6</v>
      </c>
      <c r="E477" s="94">
        <v>2.27</v>
      </c>
      <c r="F477" s="94">
        <v>3.39</v>
      </c>
      <c r="G477" s="94">
        <v>3.4</v>
      </c>
      <c r="H477" s="94"/>
      <c r="I477" s="211"/>
      <c r="J477" s="395">
        <f t="shared" si="122"/>
        <v>1.6500000000000001E-2</v>
      </c>
      <c r="K477" s="394">
        <f t="shared" si="123"/>
        <v>1.6500000000000001E-2</v>
      </c>
      <c r="L477" s="361">
        <f t="shared" ref="L477:L508" si="125">ND代替値</f>
        <v>1.6500000000000001E-2</v>
      </c>
      <c r="M477" s="361">
        <f t="shared" si="124"/>
        <v>1.6500000000000001E-2</v>
      </c>
      <c r="N477" s="355"/>
      <c r="O477" s="389"/>
      <c r="P477" s="305">
        <f t="shared" si="118"/>
        <v>5.8118066170987511E-6</v>
      </c>
      <c r="Q477" s="306">
        <f t="shared" si="120"/>
        <v>5.8118066170987511E-6</v>
      </c>
      <c r="R477" s="306">
        <f t="shared" ref="R477:R508" si="126">ND代替値*2.71828^(-(0.69315/2.062)*(C477-事故日Cb)/365.25)</f>
        <v>5.7957822439283173E-6</v>
      </c>
      <c r="S477" s="306">
        <f t="shared" si="113"/>
        <v>5.7957822439283173E-6</v>
      </c>
      <c r="T477" s="99"/>
      <c r="U477" s="100"/>
      <c r="V477" s="283">
        <f t="shared" si="119"/>
        <v>7.6779560969827531E-4</v>
      </c>
      <c r="W477" s="284">
        <f t="shared" si="121"/>
        <v>7.6779560969827531E-4</v>
      </c>
      <c r="X477" s="284">
        <f t="shared" ref="X477:X508" si="127">ND代替値*2.71828^(-(0.69315/30.07)*(C477-事故日Cb)/365.25)</f>
        <v>7.6765025500815211E-4</v>
      </c>
      <c r="Y477" s="284">
        <f t="shared" si="110"/>
        <v>7.6765025500815211E-4</v>
      </c>
      <c r="Z477" s="99"/>
      <c r="AA477" s="100"/>
      <c r="AB477" s="221">
        <v>106.3</v>
      </c>
      <c r="AC477" s="6"/>
      <c r="AD477" s="438">
        <f t="shared" si="103"/>
        <v>6.9786386818922921E-2</v>
      </c>
      <c r="AE477" s="438">
        <f t="shared" si="104"/>
        <v>5.2688929490257427E-5</v>
      </c>
      <c r="AF477" s="225">
        <f t="shared" si="99"/>
        <v>6.3260601520533228E-32</v>
      </c>
      <c r="AG477" s="438">
        <f t="shared" si="105"/>
        <v>9.9999999152927344E-2</v>
      </c>
      <c r="AH477" s="438">
        <f t="shared" si="100"/>
        <v>0.41590403586634411</v>
      </c>
      <c r="AI477" s="438">
        <f t="shared" si="101"/>
        <v>6.8687193488003562E-2</v>
      </c>
      <c r="AJ477" s="437">
        <f t="shared" si="102"/>
        <v>1.469809906339739E-213</v>
      </c>
    </row>
    <row r="478" spans="2:36" ht="12" customHeight="1" x14ac:dyDescent="0.2">
      <c r="B478" s="332">
        <v>37252</v>
      </c>
      <c r="C478" s="338">
        <v>37260</v>
      </c>
      <c r="D478" s="93">
        <v>2.3199999999999998</v>
      </c>
      <c r="E478" s="94">
        <v>1.85</v>
      </c>
      <c r="F478" s="94">
        <v>2.88</v>
      </c>
      <c r="G478" s="94">
        <v>2.79</v>
      </c>
      <c r="H478" s="94">
        <v>2.56</v>
      </c>
      <c r="I478" s="211">
        <v>2.79</v>
      </c>
      <c r="J478" s="395">
        <f t="shared" si="122"/>
        <v>1.6500000000000001E-2</v>
      </c>
      <c r="K478" s="378">
        <v>0.28999999999999998</v>
      </c>
      <c r="L478" s="361">
        <f t="shared" si="125"/>
        <v>1.6500000000000001E-2</v>
      </c>
      <c r="M478" s="361">
        <f t="shared" si="124"/>
        <v>1.6500000000000001E-2</v>
      </c>
      <c r="N478" s="361">
        <f>ND代替値</f>
        <v>1.6500000000000001E-2</v>
      </c>
      <c r="O478" s="380">
        <f>ND代替値</f>
        <v>1.6500000000000001E-2</v>
      </c>
      <c r="P478" s="305">
        <f t="shared" si="118"/>
        <v>5.6691676402505797E-6</v>
      </c>
      <c r="Q478" s="306">
        <f t="shared" si="120"/>
        <v>5.6691676402505797E-6</v>
      </c>
      <c r="R478" s="306">
        <f t="shared" si="126"/>
        <v>5.6275804552923069E-6</v>
      </c>
      <c r="S478" s="306">
        <f t="shared" si="113"/>
        <v>5.6275804552923069E-6</v>
      </c>
      <c r="T478" s="306">
        <f>ND代替値*2.71828^(-(0.69315/2.062)*(C478-事故日Cb)/365.25)</f>
        <v>5.6275804552923069E-6</v>
      </c>
      <c r="U478" s="307">
        <f>ND代替値*2.71828^(-(0.69315/2.062)*(C478-事故日Cb)/365.25)</f>
        <v>5.6275804552923069E-6</v>
      </c>
      <c r="V478" s="283">
        <f t="shared" si="119"/>
        <v>7.6648840768767741E-4</v>
      </c>
      <c r="W478" s="284">
        <f t="shared" si="121"/>
        <v>7.6648840768767741E-4</v>
      </c>
      <c r="X478" s="284">
        <f t="shared" si="127"/>
        <v>7.6610151614992699E-4</v>
      </c>
      <c r="Y478" s="284">
        <f t="shared" si="110"/>
        <v>7.6610151614992699E-4</v>
      </c>
      <c r="Z478" s="284">
        <f>ND代替値*2.71828^(-(0.69315/30.07)*(C478-事故日Cb)/365.25)</f>
        <v>7.6610151614992699E-4</v>
      </c>
      <c r="AA478" s="296">
        <f>ND代替値*2.71828^(-(0.69315/30.07)*(C478-事故日Cb)/365.25)</f>
        <v>7.6610151614992699E-4</v>
      </c>
      <c r="AB478" s="221">
        <v>125.14</v>
      </c>
      <c r="AC478" s="6"/>
      <c r="AD478" s="438">
        <f t="shared" si="103"/>
        <v>6.9645592377266086E-2</v>
      </c>
      <c r="AE478" s="438">
        <f t="shared" si="104"/>
        <v>5.1159822320839151E-5</v>
      </c>
      <c r="AF478" s="225">
        <f t="shared" si="99"/>
        <v>4.1722252761975344E-32</v>
      </c>
      <c r="AG478" s="438">
        <f t="shared" si="105"/>
        <v>9.9999999148171856E-2</v>
      </c>
      <c r="AH478" s="438">
        <f t="shared" si="100"/>
        <v>0.41386066266536137</v>
      </c>
      <c r="AI478" s="438">
        <f t="shared" si="101"/>
        <v>6.8542507244564524E-2</v>
      </c>
      <c r="AJ478" s="437">
        <f t="shared" si="102"/>
        <v>9.5065895087011562E-215</v>
      </c>
    </row>
    <row r="479" spans="2:36" ht="12" customHeight="1" x14ac:dyDescent="0.2">
      <c r="B479" s="332">
        <v>37285</v>
      </c>
      <c r="C479" s="338">
        <v>37288</v>
      </c>
      <c r="D479" s="93">
        <v>1.9</v>
      </c>
      <c r="E479" s="94">
        <v>1.68</v>
      </c>
      <c r="F479" s="94">
        <v>2.38</v>
      </c>
      <c r="G479" s="94">
        <v>2.37</v>
      </c>
      <c r="H479" s="94"/>
      <c r="I479" s="211"/>
      <c r="J479" s="395">
        <f t="shared" si="122"/>
        <v>1.6500000000000001E-2</v>
      </c>
      <c r="K479" s="361">
        <f t="shared" ref="K479:K502" si="128">ND代替値</f>
        <v>1.6500000000000001E-2</v>
      </c>
      <c r="L479" s="361">
        <f t="shared" si="125"/>
        <v>1.6500000000000001E-2</v>
      </c>
      <c r="M479" s="361">
        <f t="shared" si="124"/>
        <v>1.6500000000000001E-2</v>
      </c>
      <c r="N479" s="384"/>
      <c r="O479" s="391"/>
      <c r="P479" s="305">
        <f t="shared" ref="P479:P499" si="129">ND代替値*2.71828^(-(0.69315/2.062)*(B479-事故日Cb)/365.25)</f>
        <v>5.4995765790138961E-6</v>
      </c>
      <c r="Q479" s="306">
        <f t="shared" si="120"/>
        <v>5.4995765790138961E-6</v>
      </c>
      <c r="R479" s="306">
        <f t="shared" si="126"/>
        <v>5.484413089726035E-6</v>
      </c>
      <c r="S479" s="306">
        <f t="shared" si="113"/>
        <v>5.484413089726035E-6</v>
      </c>
      <c r="T479" s="99"/>
      <c r="U479" s="100"/>
      <c r="V479" s="283">
        <f t="shared" ref="V479:V502" si="130">ND代替値*2.71828^(-(0.69315/30.07)*(B479-事故日Cb)/365.25)</f>
        <v>7.6489373832889346E-4</v>
      </c>
      <c r="W479" s="284">
        <f t="shared" si="121"/>
        <v>7.6489373832889346E-4</v>
      </c>
      <c r="X479" s="284">
        <f t="shared" si="127"/>
        <v>7.64748933004524E-4</v>
      </c>
      <c r="Y479" s="284">
        <f t="shared" si="110"/>
        <v>7.64748933004524E-4</v>
      </c>
      <c r="Z479" s="99"/>
      <c r="AA479" s="100"/>
      <c r="AB479" s="221">
        <v>118.46</v>
      </c>
      <c r="AC479" s="6"/>
      <c r="AD479" s="438">
        <f t="shared" si="103"/>
        <v>6.9522630273138541E-2</v>
      </c>
      <c r="AE479" s="438">
        <f t="shared" si="104"/>
        <v>4.985830081569122E-5</v>
      </c>
      <c r="AF479" s="225">
        <f t="shared" si="99"/>
        <v>2.8986640103237027E-32</v>
      </c>
      <c r="AG479" s="438">
        <f t="shared" si="105"/>
        <v>9.9999999144010782E-2</v>
      </c>
      <c r="AH479" s="438">
        <f t="shared" si="100"/>
        <v>0.4120809481436063</v>
      </c>
      <c r="AI479" s="438">
        <f t="shared" si="101"/>
        <v>6.8416156813891155E-2</v>
      </c>
      <c r="AJ479" s="437">
        <f t="shared" si="102"/>
        <v>8.6585040948256856E-216</v>
      </c>
    </row>
    <row r="480" spans="2:36" ht="12" customHeight="1" x14ac:dyDescent="0.2">
      <c r="B480" s="332">
        <v>37315</v>
      </c>
      <c r="C480" s="338">
        <v>37316</v>
      </c>
      <c r="D480" s="93">
        <v>2.4900000000000002</v>
      </c>
      <c r="E480" s="94">
        <v>1.91</v>
      </c>
      <c r="F480" s="94">
        <v>3.04</v>
      </c>
      <c r="G480" s="94">
        <v>3.08</v>
      </c>
      <c r="H480" s="94"/>
      <c r="I480" s="211"/>
      <c r="J480" s="395">
        <f t="shared" si="122"/>
        <v>1.6500000000000001E-2</v>
      </c>
      <c r="K480" s="361">
        <f t="shared" si="128"/>
        <v>1.6500000000000001E-2</v>
      </c>
      <c r="L480" s="361">
        <f t="shared" si="125"/>
        <v>1.6500000000000001E-2</v>
      </c>
      <c r="M480" s="361">
        <f t="shared" si="124"/>
        <v>1.6500000000000001E-2</v>
      </c>
      <c r="N480" s="384"/>
      <c r="O480" s="391"/>
      <c r="P480" s="305">
        <f t="shared" si="129"/>
        <v>5.3498093213505211E-6</v>
      </c>
      <c r="Q480" s="306">
        <f t="shared" si="120"/>
        <v>5.3498093213505211E-6</v>
      </c>
      <c r="R480" s="306">
        <f t="shared" si="126"/>
        <v>5.34488794566615E-6</v>
      </c>
      <c r="S480" s="306">
        <f t="shared" si="113"/>
        <v>5.34488794566615E-6</v>
      </c>
      <c r="T480" s="99"/>
      <c r="U480" s="100"/>
      <c r="V480" s="283">
        <f t="shared" si="130"/>
        <v>7.6344691807998073E-4</v>
      </c>
      <c r="W480" s="284">
        <f t="shared" si="121"/>
        <v>7.6344691807998073E-4</v>
      </c>
      <c r="X480" s="284">
        <f t="shared" si="127"/>
        <v>7.6339873789925243E-4</v>
      </c>
      <c r="Y480" s="284">
        <f t="shared" si="110"/>
        <v>7.6339873789925243E-4</v>
      </c>
      <c r="Z480" s="99"/>
      <c r="AA480" s="100"/>
      <c r="AB480" s="221">
        <v>104.52</v>
      </c>
      <c r="AC480" s="6"/>
      <c r="AD480" s="438">
        <f t="shared" si="103"/>
        <v>6.9399885263568398E-2</v>
      </c>
      <c r="AE480" s="438">
        <f t="shared" si="104"/>
        <v>4.8589890415146819E-5</v>
      </c>
      <c r="AF480" s="225">
        <f t="shared" si="99"/>
        <v>2.0138541158553222E-32</v>
      </c>
      <c r="AG480" s="438">
        <f t="shared" si="105"/>
        <v>9.9999999139849735E-2</v>
      </c>
      <c r="AH480" s="438">
        <f t="shared" si="100"/>
        <v>0.41030888688311706</v>
      </c>
      <c r="AI480" s="438">
        <f t="shared" si="101"/>
        <v>6.8290039296076868E-2</v>
      </c>
      <c r="AJ480" s="437">
        <f t="shared" si="102"/>
        <v>7.8860766094392646E-217</v>
      </c>
    </row>
    <row r="481" spans="2:36" ht="12" customHeight="1" x14ac:dyDescent="0.2">
      <c r="B481" s="334">
        <v>37344</v>
      </c>
      <c r="C481" s="340">
        <v>37347</v>
      </c>
      <c r="D481" s="97">
        <v>2.95</v>
      </c>
      <c r="E481" s="98">
        <v>2.57</v>
      </c>
      <c r="F481" s="98">
        <v>3.71</v>
      </c>
      <c r="G481" s="98">
        <v>3.7</v>
      </c>
      <c r="H481" s="98">
        <v>2.27</v>
      </c>
      <c r="I481" s="212">
        <v>2.21</v>
      </c>
      <c r="J481" s="392">
        <v>0.22</v>
      </c>
      <c r="K481" s="363">
        <f t="shared" si="128"/>
        <v>1.6500000000000001E-2</v>
      </c>
      <c r="L481" s="363">
        <f t="shared" si="125"/>
        <v>1.6500000000000001E-2</v>
      </c>
      <c r="M481" s="363">
        <f t="shared" si="124"/>
        <v>1.6500000000000001E-2</v>
      </c>
      <c r="N481" s="363">
        <f>ND代替値</f>
        <v>1.6500000000000001E-2</v>
      </c>
      <c r="O481" s="381">
        <f>ND代替値</f>
        <v>1.6500000000000001E-2</v>
      </c>
      <c r="P481" s="310">
        <f t="shared" si="129"/>
        <v>5.2089123638851158E-6</v>
      </c>
      <c r="Q481" s="311">
        <f t="shared" si="120"/>
        <v>5.2089123638851158E-6</v>
      </c>
      <c r="R481" s="311">
        <f t="shared" si="126"/>
        <v>5.1945502969702588E-6</v>
      </c>
      <c r="S481" s="311">
        <f t="shared" si="113"/>
        <v>5.1945502969702588E-6</v>
      </c>
      <c r="T481" s="311">
        <f>ND代替値*2.71828^(-(0.69315/2.062)*(C481-事故日Cb)/365.25)</f>
        <v>5.1945502969702588E-6</v>
      </c>
      <c r="U481" s="312">
        <f>ND代替値*2.71828^(-(0.69315/2.062)*(C481-事故日Cb)/365.25)</f>
        <v>5.1945502969702588E-6</v>
      </c>
      <c r="V481" s="297">
        <f t="shared" si="130"/>
        <v>7.6205092661793094E-4</v>
      </c>
      <c r="W481" s="293">
        <f t="shared" si="121"/>
        <v>7.6205092661793094E-4</v>
      </c>
      <c r="X481" s="293">
        <f t="shared" si="127"/>
        <v>7.6190665947847695E-4</v>
      </c>
      <c r="Y481" s="293">
        <f t="shared" si="110"/>
        <v>7.6190665947847695E-4</v>
      </c>
      <c r="Z481" s="293">
        <f>ND代替値*2.71828^(-(0.69315/30.07)*(C481-事故日Cb)/365.25)</f>
        <v>7.6190665947847695E-4</v>
      </c>
      <c r="AA481" s="298">
        <f>ND代替値*2.71828^(-(0.69315/30.07)*(C481-事故日Cb)/365.25)</f>
        <v>7.6190665947847695E-4</v>
      </c>
      <c r="AB481" s="222">
        <v>84.45</v>
      </c>
      <c r="AC481" s="6"/>
      <c r="AD481" s="438">
        <f t="shared" si="103"/>
        <v>6.9264241770770632E-2</v>
      </c>
      <c r="AE481" s="438">
        <f t="shared" si="104"/>
        <v>4.722318451791144E-5</v>
      </c>
      <c r="AF481" s="225">
        <f t="shared" si="99"/>
        <v>1.3455857015506802E-32</v>
      </c>
      <c r="AG481" s="438">
        <f t="shared" si="105"/>
        <v>9.9999999135242837E-2</v>
      </c>
      <c r="AH481" s="438">
        <f t="shared" si="100"/>
        <v>0.4083558493382074</v>
      </c>
      <c r="AI481" s="438">
        <f t="shared" si="101"/>
        <v>6.8150680350547096E-2</v>
      </c>
      <c r="AJ481" s="437">
        <f t="shared" si="102"/>
        <v>5.5563321783463426E-218</v>
      </c>
    </row>
    <row r="482" spans="2:36" ht="12" customHeight="1" x14ac:dyDescent="0.2">
      <c r="B482" s="330">
        <v>37376</v>
      </c>
      <c r="C482" s="339">
        <v>37378</v>
      </c>
      <c r="D482" s="89">
        <v>3.17</v>
      </c>
      <c r="E482" s="90">
        <v>3.13</v>
      </c>
      <c r="F482" s="90">
        <v>4.3499999999999996</v>
      </c>
      <c r="G482" s="90">
        <v>4.41</v>
      </c>
      <c r="H482" s="90"/>
      <c r="I482" s="210"/>
      <c r="J482" s="360">
        <f t="shared" ref="J482:J490" si="131">ND代替値</f>
        <v>1.6500000000000001E-2</v>
      </c>
      <c r="K482" s="364">
        <f t="shared" si="128"/>
        <v>1.6500000000000001E-2</v>
      </c>
      <c r="L482" s="364">
        <f t="shared" si="125"/>
        <v>1.6500000000000001E-2</v>
      </c>
      <c r="M482" s="364">
        <f t="shared" si="124"/>
        <v>1.6500000000000001E-2</v>
      </c>
      <c r="N482" s="352"/>
      <c r="O482" s="388"/>
      <c r="P482" s="303">
        <f t="shared" si="129"/>
        <v>5.0577423682608703E-6</v>
      </c>
      <c r="Q482" s="304">
        <f t="shared" si="120"/>
        <v>5.0577423682608703E-6</v>
      </c>
      <c r="R482" s="304">
        <f t="shared" si="126"/>
        <v>5.0484412511646747E-6</v>
      </c>
      <c r="S482" s="304">
        <f t="shared" si="113"/>
        <v>5.0484412511646747E-6</v>
      </c>
      <c r="T482" s="127"/>
      <c r="U482" s="281"/>
      <c r="V482" s="287">
        <f t="shared" si="130"/>
        <v>7.6051348443732835E-4</v>
      </c>
      <c r="W482" s="288">
        <f t="shared" si="121"/>
        <v>7.6051348443732835E-4</v>
      </c>
      <c r="X482" s="288">
        <f t="shared" si="127"/>
        <v>7.6041749735544111E-4</v>
      </c>
      <c r="Y482" s="288">
        <f t="shared" si="110"/>
        <v>7.6041749735544111E-4</v>
      </c>
      <c r="Z482" s="127"/>
      <c r="AA482" s="281"/>
      <c r="AB482" s="223">
        <v>123.06</v>
      </c>
      <c r="AC482" s="6"/>
      <c r="AD482" s="438">
        <f t="shared" si="103"/>
        <v>6.9128863395949189E-2</v>
      </c>
      <c r="AE482" s="438">
        <f t="shared" si="104"/>
        <v>4.5894920465133406E-5</v>
      </c>
      <c r="AF482" s="225">
        <f t="shared" ref="AF482:AF545" si="132">10*2.71828^(-(0.69315/0.1459)*(C482-事故日Cb)/365.25)</f>
        <v>8.9907251273198162E-33</v>
      </c>
      <c r="AG482" s="438">
        <f t="shared" si="105"/>
        <v>9.9999999130635953E-2</v>
      </c>
      <c r="AH482" s="438">
        <f t="shared" ref="AH482:AH545" si="133">1*2.71828^(-(0.69315/12.33)*(C482-事故日Cb)/365.25)</f>
        <v>0.40641210809609246</v>
      </c>
      <c r="AI482" s="438">
        <f t="shared" ref="AI482:AI545" si="134">0.1*2.71828^(-(0.69315/28.799)*(C482-事故日Cb)/365.25)</f>
        <v>6.8011605793720259E-2</v>
      </c>
      <c r="AJ482" s="437">
        <f t="shared" ref="AJ482:AJ545" si="135">0.1*2.71828^(-(0.69315/0.022177)*(C482-事故日Cb)/365.25)</f>
        <v>3.914852569296048E-219</v>
      </c>
    </row>
    <row r="483" spans="2:36" ht="12" customHeight="1" x14ac:dyDescent="0.2">
      <c r="B483" s="332">
        <v>37406</v>
      </c>
      <c r="C483" s="338">
        <v>37410</v>
      </c>
      <c r="D483" s="93">
        <v>2.06</v>
      </c>
      <c r="E483" s="94">
        <v>2.11</v>
      </c>
      <c r="F483" s="94">
        <v>2.87</v>
      </c>
      <c r="G483" s="94">
        <v>2.86</v>
      </c>
      <c r="H483" s="94"/>
      <c r="I483" s="211"/>
      <c r="J483" s="362">
        <f t="shared" si="131"/>
        <v>1.6500000000000001E-2</v>
      </c>
      <c r="K483" s="361">
        <f t="shared" si="128"/>
        <v>1.6500000000000001E-2</v>
      </c>
      <c r="L483" s="361">
        <f t="shared" si="125"/>
        <v>1.6500000000000001E-2</v>
      </c>
      <c r="M483" s="361">
        <f t="shared" si="124"/>
        <v>1.6500000000000001E-2</v>
      </c>
      <c r="N483" s="355"/>
      <c r="O483" s="389"/>
      <c r="P483" s="305">
        <f t="shared" si="129"/>
        <v>4.9200073638329265E-6</v>
      </c>
      <c r="Q483" s="306">
        <f t="shared" si="120"/>
        <v>4.9200073638329265E-6</v>
      </c>
      <c r="R483" s="306">
        <f t="shared" si="126"/>
        <v>4.9019283539350874E-6</v>
      </c>
      <c r="S483" s="306">
        <f t="shared" si="113"/>
        <v>4.9019283539350874E-6</v>
      </c>
      <c r="T483" s="99"/>
      <c r="U483" s="100"/>
      <c r="V483" s="283">
        <f t="shared" si="130"/>
        <v>7.5907494957461782E-4</v>
      </c>
      <c r="W483" s="284">
        <f t="shared" si="121"/>
        <v>7.5907494957461782E-4</v>
      </c>
      <c r="X483" s="284">
        <f t="shared" si="127"/>
        <v>7.5888335062788449E-4</v>
      </c>
      <c r="Y483" s="284">
        <f t="shared" si="110"/>
        <v>7.5888335062788449E-4</v>
      </c>
      <c r="Z483" s="99"/>
      <c r="AA483" s="100"/>
      <c r="AB483" s="221">
        <v>136.1</v>
      </c>
      <c r="AC483" s="6"/>
      <c r="AD483" s="438">
        <f t="shared" ref="AD483:AD546" si="136">0.1*2.71828^(-(0.69315/30.07)*(C483-事故日Cb)/365.25)</f>
        <v>6.8989395511625862E-2</v>
      </c>
      <c r="AE483" s="438">
        <f t="shared" ref="AE483:AE546" si="137">0.01*2.71828^(-(0.69315/2.062)*(C483-事故日Cb)/365.25)</f>
        <v>4.4562985035773521E-5</v>
      </c>
      <c r="AF483" s="225">
        <f t="shared" si="132"/>
        <v>5.9296512720278213E-33</v>
      </c>
      <c r="AG483" s="438">
        <f t="shared" ref="AG483:AG546" si="138">0.1*2.71828^(-(0.69315/(1.277*10^9))*(C483-事故日Cb)/365.25)</f>
        <v>9.9999999125880465E-2</v>
      </c>
      <c r="AH483" s="438">
        <f t="shared" si="133"/>
        <v>0.40441536957320562</v>
      </c>
      <c r="AI483" s="438">
        <f t="shared" si="134"/>
        <v>6.7868342643009796E-2</v>
      </c>
      <c r="AJ483" s="437">
        <f t="shared" si="135"/>
        <v>2.5320890955253204E-220</v>
      </c>
    </row>
    <row r="484" spans="2:36" ht="12" customHeight="1" x14ac:dyDescent="0.2">
      <c r="B484" s="332">
        <v>37433</v>
      </c>
      <c r="C484" s="338">
        <v>37438</v>
      </c>
      <c r="D484" s="93">
        <v>1.18</v>
      </c>
      <c r="E484" s="94">
        <v>1.06</v>
      </c>
      <c r="F484" s="94">
        <v>1.48</v>
      </c>
      <c r="G484" s="94">
        <v>1.43</v>
      </c>
      <c r="H484" s="94">
        <v>2.1</v>
      </c>
      <c r="I484" s="211">
        <v>2.13</v>
      </c>
      <c r="J484" s="362">
        <f t="shared" si="131"/>
        <v>1.6500000000000001E-2</v>
      </c>
      <c r="K484" s="361">
        <f t="shared" si="128"/>
        <v>1.6500000000000001E-2</v>
      </c>
      <c r="L484" s="361">
        <f t="shared" si="125"/>
        <v>1.6500000000000001E-2</v>
      </c>
      <c r="M484" s="361">
        <f t="shared" si="124"/>
        <v>1.6500000000000001E-2</v>
      </c>
      <c r="N484" s="361">
        <f>ND代替値</f>
        <v>1.6500000000000001E-2</v>
      </c>
      <c r="O484" s="380">
        <f>ND代替値</f>
        <v>1.6500000000000001E-2</v>
      </c>
      <c r="P484" s="305">
        <f t="shared" si="129"/>
        <v>4.7992557864494156E-6</v>
      </c>
      <c r="Q484" s="306">
        <f t="shared" si="120"/>
        <v>4.7992557864494156E-6</v>
      </c>
      <c r="R484" s="306">
        <f t="shared" si="126"/>
        <v>4.777221799457046E-6</v>
      </c>
      <c r="S484" s="306">
        <f t="shared" si="113"/>
        <v>4.777221799457046E-6</v>
      </c>
      <c r="T484" s="306">
        <f>ND代替値*2.71828^(-(0.69315/2.062)*(C484-事故日Cb)/365.25)</f>
        <v>4.777221799457046E-6</v>
      </c>
      <c r="U484" s="307">
        <f>ND代替値*2.71828^(-(0.69315/2.062)*(C484-事故日Cb)/365.25)</f>
        <v>4.777221799457046E-6</v>
      </c>
      <c r="V484" s="283">
        <f t="shared" si="130"/>
        <v>7.5778259482845258E-4</v>
      </c>
      <c r="W484" s="284">
        <f t="shared" si="121"/>
        <v>7.5778259482845258E-4</v>
      </c>
      <c r="X484" s="284">
        <f t="shared" si="127"/>
        <v>7.5754351144502441E-4</v>
      </c>
      <c r="Y484" s="284">
        <f t="shared" si="110"/>
        <v>7.5754351144502441E-4</v>
      </c>
      <c r="Z484" s="284">
        <f>ND代替値*2.71828^(-(0.69315/30.07)*(C484-事故日Cb)/365.25)</f>
        <v>7.5754351144502441E-4</v>
      </c>
      <c r="AA484" s="296">
        <f>ND代替値*2.71828^(-(0.69315/30.07)*(C484-事故日Cb)/365.25)</f>
        <v>7.5754351144502441E-4</v>
      </c>
      <c r="AB484" s="221">
        <v>125.85</v>
      </c>
      <c r="AC484" s="6"/>
      <c r="AD484" s="438">
        <f t="shared" si="136"/>
        <v>6.8867591949547668E-2</v>
      </c>
      <c r="AE484" s="438">
        <f t="shared" si="137"/>
        <v>4.3429289085973137E-5</v>
      </c>
      <c r="AF484" s="225">
        <f t="shared" si="132"/>
        <v>4.1196401436075491E-33</v>
      </c>
      <c r="AG484" s="438">
        <f t="shared" si="138"/>
        <v>9.9999999121719418E-2</v>
      </c>
      <c r="AH484" s="438">
        <f t="shared" si="133"/>
        <v>0.40267627240602133</v>
      </c>
      <c r="AI484" s="438">
        <f t="shared" si="134"/>
        <v>6.7743234959227017E-2</v>
      </c>
      <c r="AJ484" s="437">
        <f t="shared" si="135"/>
        <v>2.3062007444419568E-221</v>
      </c>
    </row>
    <row r="485" spans="2:36" ht="12" customHeight="1" x14ac:dyDescent="0.2">
      <c r="B485" s="332">
        <v>37465</v>
      </c>
      <c r="C485" s="338">
        <v>37469</v>
      </c>
      <c r="D485" s="93">
        <v>0.89</v>
      </c>
      <c r="E485" s="94">
        <v>1.69</v>
      </c>
      <c r="F485" s="94">
        <v>1.49</v>
      </c>
      <c r="G485" s="94">
        <v>1.47</v>
      </c>
      <c r="H485" s="94"/>
      <c r="I485" s="211"/>
      <c r="J485" s="362">
        <f t="shared" si="131"/>
        <v>1.6500000000000001E-2</v>
      </c>
      <c r="K485" s="361">
        <f t="shared" si="128"/>
        <v>1.6500000000000001E-2</v>
      </c>
      <c r="L485" s="361">
        <f t="shared" si="125"/>
        <v>1.6500000000000001E-2</v>
      </c>
      <c r="M485" s="361">
        <f t="shared" si="124"/>
        <v>1.6500000000000001E-2</v>
      </c>
      <c r="N485" s="378"/>
      <c r="O485" s="390"/>
      <c r="P485" s="305">
        <f t="shared" si="129"/>
        <v>4.6599746034394506E-6</v>
      </c>
      <c r="Q485" s="306">
        <f t="shared" ref="Q485:Q502" si="139">ND代替値*2.71828^(-(0.69315/2.062)*(B485-事故日Cb)/365.25)</f>
        <v>4.6599746034394506E-6</v>
      </c>
      <c r="R485" s="306">
        <f t="shared" si="126"/>
        <v>4.6428511073246743E-6</v>
      </c>
      <c r="S485" s="306">
        <f t="shared" si="113"/>
        <v>4.6428511073246743E-6</v>
      </c>
      <c r="T485" s="99"/>
      <c r="U485" s="100"/>
      <c r="V485" s="283">
        <f t="shared" si="130"/>
        <v>7.5625376403208285E-4</v>
      </c>
      <c r="W485" s="284">
        <f t="shared" ref="W485:W502" si="140">ND代替値*2.71828^(-(0.69315/30.07)*(B485-事故日Cb)/365.25)</f>
        <v>7.5625376403208285E-4</v>
      </c>
      <c r="X485" s="284">
        <f t="shared" si="127"/>
        <v>7.5606287718390944E-4</v>
      </c>
      <c r="Y485" s="284">
        <f t="shared" ref="Y485:Y548" si="141">ND代替値*2.71828^(-(0.69315/30.07)*(C485-事故日Cb)/365.25)</f>
        <v>7.5606287718390944E-4</v>
      </c>
      <c r="Z485" s="99"/>
      <c r="AA485" s="100"/>
      <c r="AB485" s="221">
        <v>97.48</v>
      </c>
      <c r="AC485" s="6"/>
      <c r="AD485" s="438">
        <f t="shared" si="136"/>
        <v>6.8732988834900852E-2</v>
      </c>
      <c r="AE485" s="438">
        <f t="shared" si="137"/>
        <v>4.2207737339315219E-5</v>
      </c>
      <c r="AF485" s="225">
        <f t="shared" si="132"/>
        <v>2.7525970372577014E-33</v>
      </c>
      <c r="AG485" s="438">
        <f t="shared" si="138"/>
        <v>9.999999911711252E-2</v>
      </c>
      <c r="AH485" s="438">
        <f t="shared" si="133"/>
        <v>0.40075956549667957</v>
      </c>
      <c r="AI485" s="438">
        <f t="shared" si="134"/>
        <v>6.7604991873002354E-2</v>
      </c>
      <c r="AJ485" s="437">
        <f t="shared" si="135"/>
        <v>1.6248913167710486E-222</v>
      </c>
    </row>
    <row r="486" spans="2:36" ht="12" customHeight="1" x14ac:dyDescent="0.2">
      <c r="B486" s="332">
        <v>37495</v>
      </c>
      <c r="C486" s="338">
        <v>37501</v>
      </c>
      <c r="D486" s="93">
        <v>0.81</v>
      </c>
      <c r="E486" s="94">
        <v>1.71</v>
      </c>
      <c r="F486" s="94">
        <v>1.26</v>
      </c>
      <c r="G486" s="94">
        <v>1.28</v>
      </c>
      <c r="H486" s="94"/>
      <c r="I486" s="211"/>
      <c r="J486" s="362">
        <f t="shared" si="131"/>
        <v>1.6500000000000001E-2</v>
      </c>
      <c r="K486" s="361">
        <f t="shared" si="128"/>
        <v>1.6500000000000001E-2</v>
      </c>
      <c r="L486" s="361">
        <f t="shared" si="125"/>
        <v>1.6500000000000001E-2</v>
      </c>
      <c r="M486" s="361">
        <f t="shared" si="124"/>
        <v>1.6500000000000001E-2</v>
      </c>
      <c r="N486" s="355"/>
      <c r="O486" s="389"/>
      <c r="P486" s="305">
        <f t="shared" si="129"/>
        <v>4.533071812449814E-6</v>
      </c>
      <c r="Q486" s="306">
        <f t="shared" si="139"/>
        <v>4.533071812449814E-6</v>
      </c>
      <c r="R486" s="306">
        <f t="shared" si="126"/>
        <v>4.5081090090616141E-6</v>
      </c>
      <c r="S486" s="306">
        <f t="shared" si="113"/>
        <v>4.5081090090616141E-6</v>
      </c>
      <c r="T486" s="99"/>
      <c r="U486" s="100"/>
      <c r="V486" s="283">
        <f t="shared" si="130"/>
        <v>7.5482328656274365E-4</v>
      </c>
      <c r="W486" s="284">
        <f t="shared" si="140"/>
        <v>7.5482328656274365E-4</v>
      </c>
      <c r="X486" s="284">
        <f t="shared" si="127"/>
        <v>7.545375159278985E-4</v>
      </c>
      <c r="Y486" s="284">
        <f t="shared" si="141"/>
        <v>7.545375159278985E-4</v>
      </c>
      <c r="Z486" s="99"/>
      <c r="AA486" s="100"/>
      <c r="AB486" s="221">
        <v>105.83</v>
      </c>
      <c r="AC486" s="6"/>
      <c r="AD486" s="438">
        <f t="shared" si="136"/>
        <v>6.8594319629808956E-2</v>
      </c>
      <c r="AE486" s="438">
        <f t="shared" si="137"/>
        <v>4.0982809173287404E-5</v>
      </c>
      <c r="AF486" s="225">
        <f t="shared" si="132"/>
        <v>1.8154198123306469E-33</v>
      </c>
      <c r="AG486" s="438">
        <f t="shared" si="138"/>
        <v>9.9999999112357019E-2</v>
      </c>
      <c r="AH486" s="438">
        <f t="shared" si="133"/>
        <v>0.39879059841400244</v>
      </c>
      <c r="AI486" s="438">
        <f t="shared" si="134"/>
        <v>6.746258523480507E-2</v>
      </c>
      <c r="AJ486" s="437">
        <f t="shared" si="135"/>
        <v>1.0509641197931023E-223</v>
      </c>
    </row>
    <row r="487" spans="2:36" ht="12" customHeight="1" x14ac:dyDescent="0.2">
      <c r="B487" s="332">
        <v>37529</v>
      </c>
      <c r="C487" s="338">
        <v>37530</v>
      </c>
      <c r="D487" s="93">
        <v>1.62</v>
      </c>
      <c r="E487" s="94">
        <v>3.27</v>
      </c>
      <c r="F487" s="94">
        <v>3.03</v>
      </c>
      <c r="G487" s="94">
        <v>3.06</v>
      </c>
      <c r="H487" s="94">
        <v>1.39</v>
      </c>
      <c r="I487" s="211">
        <v>1.42</v>
      </c>
      <c r="J487" s="362">
        <f t="shared" si="131"/>
        <v>1.6500000000000001E-2</v>
      </c>
      <c r="K487" s="361">
        <f t="shared" si="128"/>
        <v>1.6500000000000001E-2</v>
      </c>
      <c r="L487" s="361">
        <f t="shared" si="125"/>
        <v>1.6500000000000001E-2</v>
      </c>
      <c r="M487" s="361">
        <f t="shared" si="124"/>
        <v>1.6500000000000001E-2</v>
      </c>
      <c r="N487" s="361">
        <f>ND代替値</f>
        <v>1.6500000000000001E-2</v>
      </c>
      <c r="O487" s="380">
        <f>ND代替値</f>
        <v>1.6500000000000001E-2</v>
      </c>
      <c r="P487" s="305">
        <f t="shared" si="129"/>
        <v>4.3934213389980143E-6</v>
      </c>
      <c r="Q487" s="306">
        <f t="shared" si="139"/>
        <v>4.3934213389980143E-6</v>
      </c>
      <c r="R487" s="306">
        <f t="shared" si="126"/>
        <v>4.3893797600088991E-6</v>
      </c>
      <c r="S487" s="306">
        <f t="shared" si="113"/>
        <v>4.3893797600088991E-6</v>
      </c>
      <c r="T487" s="306">
        <f>ND代替値*2.71828^(-(0.69315/2.062)*(C487-事故日Cb)/365.25)</f>
        <v>4.3893797600088991E-6</v>
      </c>
      <c r="U487" s="307">
        <f>ND代替値*2.71828^(-(0.69315/2.062)*(C487-事故日Cb)/365.25)</f>
        <v>4.3893797600088991E-6</v>
      </c>
      <c r="V487" s="283">
        <f t="shared" si="130"/>
        <v>7.532053494915922E-4</v>
      </c>
      <c r="W487" s="284">
        <f t="shared" si="140"/>
        <v>7.532053494915922E-4</v>
      </c>
      <c r="X487" s="284">
        <f t="shared" si="127"/>
        <v>7.5315781564345616E-4</v>
      </c>
      <c r="Y487" s="284">
        <f t="shared" si="141"/>
        <v>7.5315781564345616E-4</v>
      </c>
      <c r="Z487" s="284">
        <f>ND代替値*2.71828^(-(0.69315/30.07)*(C487-事故日Cb)/365.25)</f>
        <v>7.5315781564345616E-4</v>
      </c>
      <c r="AA487" s="296">
        <f>ND代替値*2.71828^(-(0.69315/30.07)*(C487-事故日Cb)/365.25)</f>
        <v>7.5315781564345616E-4</v>
      </c>
      <c r="AB487" s="221">
        <v>147.77000000000001</v>
      </c>
      <c r="AC487" s="6"/>
      <c r="AD487" s="438">
        <f t="shared" si="136"/>
        <v>6.8468892331223288E-2</v>
      </c>
      <c r="AE487" s="438">
        <f t="shared" si="137"/>
        <v>3.9903452363717266E-5</v>
      </c>
      <c r="AF487" s="225">
        <f t="shared" si="132"/>
        <v>1.2449682483781449E-33</v>
      </c>
      <c r="AG487" s="438">
        <f t="shared" si="138"/>
        <v>9.9999999108047355E-2</v>
      </c>
      <c r="AH487" s="438">
        <f t="shared" si="133"/>
        <v>0.39701457913495702</v>
      </c>
      <c r="AI487" s="438">
        <f t="shared" si="134"/>
        <v>6.7333788343266088E-2</v>
      </c>
      <c r="AJ487" s="437">
        <f t="shared" si="135"/>
        <v>8.7870353994251633E-225</v>
      </c>
    </row>
    <row r="488" spans="2:36" ht="12" customHeight="1" x14ac:dyDescent="0.2">
      <c r="B488" s="332">
        <v>37559</v>
      </c>
      <c r="C488" s="338">
        <v>37561</v>
      </c>
      <c r="D488" s="93">
        <v>1.8</v>
      </c>
      <c r="E488" s="94">
        <v>4</v>
      </c>
      <c r="F488" s="94">
        <v>3.62</v>
      </c>
      <c r="G488" s="94">
        <v>3.55</v>
      </c>
      <c r="H488" s="94"/>
      <c r="I488" s="211"/>
      <c r="J488" s="362">
        <f t="shared" si="131"/>
        <v>1.6500000000000001E-2</v>
      </c>
      <c r="K488" s="361">
        <f t="shared" si="128"/>
        <v>1.6500000000000001E-2</v>
      </c>
      <c r="L488" s="361">
        <f t="shared" si="125"/>
        <v>1.6500000000000001E-2</v>
      </c>
      <c r="M488" s="361">
        <f t="shared" si="124"/>
        <v>1.6500000000000001E-2</v>
      </c>
      <c r="N488" s="355"/>
      <c r="O488" s="389"/>
      <c r="P488" s="305">
        <f t="shared" si="129"/>
        <v>4.2737774616471035E-6</v>
      </c>
      <c r="Q488" s="306">
        <f t="shared" si="139"/>
        <v>4.2737774616471035E-6</v>
      </c>
      <c r="R488" s="306">
        <f t="shared" si="126"/>
        <v>4.2659180449905075E-6</v>
      </c>
      <c r="S488" s="306">
        <f t="shared" si="113"/>
        <v>4.2659180449905075E-6</v>
      </c>
      <c r="T488" s="99"/>
      <c r="U488" s="100"/>
      <c r="V488" s="283">
        <f t="shared" si="130"/>
        <v>7.5178063819298139E-4</v>
      </c>
      <c r="W488" s="284">
        <f t="shared" si="140"/>
        <v>7.5178063819298139E-4</v>
      </c>
      <c r="X488" s="284">
        <f t="shared" si="127"/>
        <v>7.5168575331433516E-4</v>
      </c>
      <c r="Y488" s="284">
        <f t="shared" si="141"/>
        <v>7.5168575331433516E-4</v>
      </c>
      <c r="Z488" s="99"/>
      <c r="AA488" s="100"/>
      <c r="AB488" s="221">
        <v>106.86</v>
      </c>
      <c r="AC488" s="6"/>
      <c r="AD488" s="438">
        <f t="shared" si="136"/>
        <v>6.8335068483121375E-2</v>
      </c>
      <c r="AE488" s="438">
        <f t="shared" si="137"/>
        <v>3.8781073136277335E-5</v>
      </c>
      <c r="AF488" s="225">
        <f t="shared" si="132"/>
        <v>8.3184350877907625E-34</v>
      </c>
      <c r="AG488" s="438">
        <f t="shared" si="138"/>
        <v>9.9999999103440457E-2</v>
      </c>
      <c r="AH488" s="438">
        <f t="shared" si="133"/>
        <v>0.39512482143358912</v>
      </c>
      <c r="AI488" s="438">
        <f t="shared" si="134"/>
        <v>6.7196380811526957E-2</v>
      </c>
      <c r="AJ488" s="437">
        <f t="shared" si="135"/>
        <v>6.1911251893818482E-226</v>
      </c>
    </row>
    <row r="489" spans="2:36" ht="12" customHeight="1" x14ac:dyDescent="0.2">
      <c r="B489" s="332">
        <v>37589</v>
      </c>
      <c r="C489" s="338">
        <v>37592</v>
      </c>
      <c r="D489" s="93">
        <v>1.3</v>
      </c>
      <c r="E489" s="94">
        <v>3.4</v>
      </c>
      <c r="F489" s="94">
        <v>2.97</v>
      </c>
      <c r="G489" s="94">
        <v>3.03</v>
      </c>
      <c r="H489" s="94"/>
      <c r="I489" s="211"/>
      <c r="J489" s="362">
        <f t="shared" si="131"/>
        <v>1.6500000000000001E-2</v>
      </c>
      <c r="K489" s="361">
        <f t="shared" si="128"/>
        <v>1.6500000000000001E-2</v>
      </c>
      <c r="L489" s="361">
        <f t="shared" si="125"/>
        <v>1.6500000000000001E-2</v>
      </c>
      <c r="M489" s="361">
        <f t="shared" si="124"/>
        <v>1.6500000000000001E-2</v>
      </c>
      <c r="N489" s="355"/>
      <c r="O489" s="389"/>
      <c r="P489" s="305">
        <f t="shared" si="129"/>
        <v>4.1573917870231852E-6</v>
      </c>
      <c r="Q489" s="306">
        <f t="shared" si="139"/>
        <v>4.1573917870231852E-6</v>
      </c>
      <c r="R489" s="306">
        <f t="shared" si="126"/>
        <v>4.1459289834923601E-6</v>
      </c>
      <c r="S489" s="306">
        <f t="shared" si="113"/>
        <v>4.1459289834923601E-6</v>
      </c>
      <c r="T489" s="99"/>
      <c r="U489" s="100"/>
      <c r="V489" s="283">
        <f t="shared" si="130"/>
        <v>7.5035862178001584E-4</v>
      </c>
      <c r="W489" s="284">
        <f t="shared" si="140"/>
        <v>7.5035862178001584E-4</v>
      </c>
      <c r="X489" s="284">
        <f t="shared" si="127"/>
        <v>7.5021656816109407E-4</v>
      </c>
      <c r="Y489" s="284">
        <f t="shared" si="141"/>
        <v>7.5021656816109407E-4</v>
      </c>
      <c r="Z489" s="99"/>
      <c r="AA489" s="100"/>
      <c r="AB489" s="221">
        <v>93.17</v>
      </c>
      <c r="AC489" s="6"/>
      <c r="AD489" s="438">
        <f t="shared" si="136"/>
        <v>6.8201506196463091E-2</v>
      </c>
      <c r="AE489" s="438">
        <f t="shared" si="137"/>
        <v>3.7690263486294178E-5</v>
      </c>
      <c r="AF489" s="225">
        <f t="shared" si="132"/>
        <v>5.5580824972789925E-34</v>
      </c>
      <c r="AG489" s="438">
        <f t="shared" si="138"/>
        <v>9.9999999098833586E-2</v>
      </c>
      <c r="AH489" s="438">
        <f t="shared" si="133"/>
        <v>0.39324405882801261</v>
      </c>
      <c r="AI489" s="438">
        <f t="shared" si="134"/>
        <v>6.7059253686255996E-2</v>
      </c>
      <c r="AJ489" s="437">
        <f t="shared" si="135"/>
        <v>4.3621118350234814E-227</v>
      </c>
    </row>
    <row r="490" spans="2:36" ht="12" customHeight="1" x14ac:dyDescent="0.2">
      <c r="B490" s="332">
        <v>37616</v>
      </c>
      <c r="C490" s="338">
        <v>37627</v>
      </c>
      <c r="D490" s="93">
        <v>3.8</v>
      </c>
      <c r="E490" s="94">
        <v>4.2</v>
      </c>
      <c r="F490" s="94">
        <v>3.14</v>
      </c>
      <c r="G490" s="94">
        <v>3.14</v>
      </c>
      <c r="H490" s="94">
        <v>2.4700000000000002</v>
      </c>
      <c r="I490" s="211">
        <v>2.5299999999999998</v>
      </c>
      <c r="J490" s="362">
        <f t="shared" si="131"/>
        <v>1.6500000000000001E-2</v>
      </c>
      <c r="K490" s="361">
        <f t="shared" si="128"/>
        <v>1.6500000000000001E-2</v>
      </c>
      <c r="L490" s="361">
        <f t="shared" si="125"/>
        <v>1.6500000000000001E-2</v>
      </c>
      <c r="M490" s="361">
        <f t="shared" si="124"/>
        <v>1.6500000000000001E-2</v>
      </c>
      <c r="N490" s="361">
        <f>ND代替値</f>
        <v>1.6500000000000001E-2</v>
      </c>
      <c r="O490" s="380">
        <f>ND代替値</f>
        <v>1.6500000000000001E-2</v>
      </c>
      <c r="P490" s="305">
        <f t="shared" si="129"/>
        <v>4.0553570584220427E-6</v>
      </c>
      <c r="Q490" s="306">
        <f t="shared" si="139"/>
        <v>4.0553570584220427E-6</v>
      </c>
      <c r="R490" s="306">
        <f t="shared" si="126"/>
        <v>4.0145088186328224E-6</v>
      </c>
      <c r="S490" s="306">
        <f t="shared" si="113"/>
        <v>4.0145088186328224E-6</v>
      </c>
      <c r="T490" s="306">
        <f>ND代替値*2.71828^(-(0.69315/2.062)*(C490-事故日Cb)/365.25)</f>
        <v>4.0145088186328224E-6</v>
      </c>
      <c r="U490" s="307">
        <f>ND代替値*2.71828^(-(0.69315/2.062)*(C490-事故日Cb)/365.25)</f>
        <v>4.0145088186328224E-6</v>
      </c>
      <c r="V490" s="283">
        <f t="shared" si="130"/>
        <v>7.4908110692232382E-4</v>
      </c>
      <c r="W490" s="284">
        <f t="shared" si="140"/>
        <v>7.4908110692232382E-4</v>
      </c>
      <c r="X490" s="284">
        <f t="shared" si="127"/>
        <v>7.4856126168117664E-4</v>
      </c>
      <c r="Y490" s="284">
        <f t="shared" si="141"/>
        <v>7.4856126168117664E-4</v>
      </c>
      <c r="Z490" s="284">
        <f>ND代替値*2.71828^(-(0.69315/30.07)*(C490-事故日Cb)/365.25)</f>
        <v>7.4856126168117664E-4</v>
      </c>
      <c r="AA490" s="296">
        <f>ND代替値*2.71828^(-(0.69315/30.07)*(C490-事故日Cb)/365.25)</f>
        <v>7.4856126168117664E-4</v>
      </c>
      <c r="AB490" s="221">
        <v>76.2</v>
      </c>
      <c r="AC490" s="6"/>
      <c r="AD490" s="438">
        <f t="shared" si="136"/>
        <v>6.8051023789197876E-2</v>
      </c>
      <c r="AE490" s="438">
        <f t="shared" si="137"/>
        <v>3.6495534714843843E-5</v>
      </c>
      <c r="AF490" s="225">
        <f t="shared" si="132"/>
        <v>3.5254344928830926E-34</v>
      </c>
      <c r="AG490" s="438">
        <f t="shared" si="138"/>
        <v>9.9999999093632261E-2</v>
      </c>
      <c r="AH490" s="438">
        <f t="shared" si="133"/>
        <v>0.39113137447538127</v>
      </c>
      <c r="AI490" s="438">
        <f t="shared" si="134"/>
        <v>6.6904769034073594E-2</v>
      </c>
      <c r="AJ490" s="437">
        <f t="shared" si="135"/>
        <v>2.1825763856762269E-228</v>
      </c>
    </row>
    <row r="491" spans="2:36" ht="12" customHeight="1" x14ac:dyDescent="0.2">
      <c r="B491" s="332">
        <v>37651</v>
      </c>
      <c r="C491" s="338">
        <v>37655</v>
      </c>
      <c r="D491" s="93">
        <v>2.83</v>
      </c>
      <c r="E491" s="94">
        <v>3.12</v>
      </c>
      <c r="F491" s="94">
        <v>2.75</v>
      </c>
      <c r="G491" s="94">
        <v>2.75</v>
      </c>
      <c r="H491" s="94"/>
      <c r="I491" s="211"/>
      <c r="J491" s="377">
        <v>0.26</v>
      </c>
      <c r="K491" s="361">
        <f t="shared" si="128"/>
        <v>1.6500000000000001E-2</v>
      </c>
      <c r="L491" s="361">
        <f t="shared" si="125"/>
        <v>1.6500000000000001E-2</v>
      </c>
      <c r="M491" s="361">
        <f t="shared" si="124"/>
        <v>1.6500000000000001E-2</v>
      </c>
      <c r="N491" s="384"/>
      <c r="O491" s="391"/>
      <c r="P491" s="305">
        <f t="shared" si="129"/>
        <v>3.926807897231835E-6</v>
      </c>
      <c r="Q491" s="306">
        <f t="shared" si="139"/>
        <v>3.926807897231835E-6</v>
      </c>
      <c r="R491" s="306">
        <f t="shared" si="126"/>
        <v>3.9123784881698004E-6</v>
      </c>
      <c r="S491" s="306">
        <f t="shared" si="113"/>
        <v>3.9123784881698004E-6</v>
      </c>
      <c r="T491" s="99"/>
      <c r="U491" s="100"/>
      <c r="V491" s="283">
        <f t="shared" si="130"/>
        <v>7.4742830576743661E-4</v>
      </c>
      <c r="W491" s="284">
        <f t="shared" si="140"/>
        <v>7.4742830576743661E-4</v>
      </c>
      <c r="X491" s="284">
        <f t="shared" si="127"/>
        <v>7.4723964656293516E-4</v>
      </c>
      <c r="Y491" s="284">
        <f t="shared" si="141"/>
        <v>7.4723964656293516E-4</v>
      </c>
      <c r="Z491" s="99"/>
      <c r="AA491" s="100"/>
      <c r="AB491" s="221">
        <v>89.76</v>
      </c>
      <c r="AC491" s="6"/>
      <c r="AD491" s="438">
        <f t="shared" si="136"/>
        <v>6.7930876960266826E-2</v>
      </c>
      <c r="AE491" s="438">
        <f t="shared" si="137"/>
        <v>3.5567077165180001E-5</v>
      </c>
      <c r="AF491" s="225">
        <f t="shared" si="132"/>
        <v>2.4493044859235303E-34</v>
      </c>
      <c r="AG491" s="438">
        <f t="shared" si="138"/>
        <v>9.9999999089471214E-2</v>
      </c>
      <c r="AH491" s="438">
        <f t="shared" si="133"/>
        <v>0.38944940213574231</v>
      </c>
      <c r="AI491" s="438">
        <f t="shared" si="134"/>
        <v>6.6781437590252971E-2</v>
      </c>
      <c r="AJ491" s="437">
        <f t="shared" si="135"/>
        <v>1.9878681576976531E-229</v>
      </c>
    </row>
    <row r="492" spans="2:36" ht="12" customHeight="1" x14ac:dyDescent="0.2">
      <c r="B492" s="332">
        <v>37679</v>
      </c>
      <c r="C492" s="338">
        <v>37683</v>
      </c>
      <c r="D492" s="93">
        <v>3.3</v>
      </c>
      <c r="E492" s="94">
        <v>3.8</v>
      </c>
      <c r="F492" s="94">
        <v>3.42</v>
      </c>
      <c r="G492" s="94">
        <v>3.4</v>
      </c>
      <c r="H492" s="94"/>
      <c r="I492" s="211"/>
      <c r="J492" s="362">
        <f t="shared" ref="J492:J499" si="142">ND代替値</f>
        <v>1.6500000000000001E-2</v>
      </c>
      <c r="K492" s="361">
        <f t="shared" si="128"/>
        <v>1.6500000000000001E-2</v>
      </c>
      <c r="L492" s="361">
        <f t="shared" si="125"/>
        <v>1.6500000000000001E-2</v>
      </c>
      <c r="M492" s="361">
        <f t="shared" si="124"/>
        <v>1.6500000000000001E-2</v>
      </c>
      <c r="N492" s="384"/>
      <c r="O492" s="391"/>
      <c r="P492" s="305">
        <f t="shared" si="129"/>
        <v>3.8269087049949977E-6</v>
      </c>
      <c r="Q492" s="306">
        <f t="shared" si="139"/>
        <v>3.8269087049949977E-6</v>
      </c>
      <c r="R492" s="306">
        <f t="shared" si="126"/>
        <v>3.8128463845065522E-6</v>
      </c>
      <c r="S492" s="306">
        <f t="shared" si="113"/>
        <v>3.8128463845065522E-6</v>
      </c>
      <c r="T492" s="99"/>
      <c r="U492" s="100"/>
      <c r="V492" s="283">
        <f t="shared" si="130"/>
        <v>7.4610869092858506E-4</v>
      </c>
      <c r="W492" s="284">
        <f t="shared" si="140"/>
        <v>7.4610869092858506E-4</v>
      </c>
      <c r="X492" s="284">
        <f t="shared" si="127"/>
        <v>7.4592036480952326E-4</v>
      </c>
      <c r="Y492" s="284">
        <f t="shared" si="141"/>
        <v>7.4592036480952326E-4</v>
      </c>
      <c r="Z492" s="99"/>
      <c r="AA492" s="100"/>
      <c r="AB492" s="221">
        <v>51.78</v>
      </c>
      <c r="AC492" s="6"/>
      <c r="AD492" s="438">
        <f t="shared" si="136"/>
        <v>6.7810942255411205E-2</v>
      </c>
      <c r="AE492" s="438">
        <f t="shared" si="137"/>
        <v>3.4662239859150473E-5</v>
      </c>
      <c r="AF492" s="225">
        <f t="shared" si="132"/>
        <v>1.7016604554348134E-34</v>
      </c>
      <c r="AG492" s="438">
        <f t="shared" si="138"/>
        <v>9.999999908531014E-2</v>
      </c>
      <c r="AH492" s="438">
        <f t="shared" si="133"/>
        <v>0.38777466273913963</v>
      </c>
      <c r="AI492" s="438">
        <f t="shared" si="134"/>
        <v>6.6658333494127503E-2</v>
      </c>
      <c r="AJ492" s="437">
        <f t="shared" si="135"/>
        <v>1.8105299032469068E-230</v>
      </c>
    </row>
    <row r="493" spans="2:36" ht="12" customHeight="1" x14ac:dyDescent="0.2">
      <c r="B493" s="334">
        <v>37708</v>
      </c>
      <c r="C493" s="340">
        <v>37712</v>
      </c>
      <c r="D493" s="97">
        <v>4.5</v>
      </c>
      <c r="E493" s="98">
        <v>4.9000000000000004</v>
      </c>
      <c r="F493" s="98">
        <v>3.97</v>
      </c>
      <c r="G493" s="98">
        <v>3.89</v>
      </c>
      <c r="H493" s="98">
        <v>2.41</v>
      </c>
      <c r="I493" s="212">
        <v>2.4</v>
      </c>
      <c r="J493" s="370">
        <f t="shared" si="142"/>
        <v>1.6500000000000001E-2</v>
      </c>
      <c r="K493" s="363">
        <f t="shared" si="128"/>
        <v>1.6500000000000001E-2</v>
      </c>
      <c r="L493" s="363">
        <f t="shared" si="125"/>
        <v>1.6500000000000001E-2</v>
      </c>
      <c r="M493" s="363">
        <f t="shared" si="124"/>
        <v>1.6500000000000001E-2</v>
      </c>
      <c r="N493" s="363">
        <f>ND代替値</f>
        <v>1.6500000000000001E-2</v>
      </c>
      <c r="O493" s="381">
        <f>ND代替値</f>
        <v>1.6500000000000001E-2</v>
      </c>
      <c r="P493" s="310">
        <f t="shared" si="129"/>
        <v>3.7261201047583917E-6</v>
      </c>
      <c r="Q493" s="311">
        <f t="shared" si="139"/>
        <v>3.7261201047583917E-6</v>
      </c>
      <c r="R493" s="311">
        <f t="shared" si="126"/>
        <v>3.7124281410532798E-6</v>
      </c>
      <c r="S493" s="311">
        <f t="shared" si="113"/>
        <v>3.7124281410532798E-6</v>
      </c>
      <c r="T493" s="311">
        <f>ND代替値*2.71828^(-(0.69315/2.062)*(C493-事故日Cb)/365.25)</f>
        <v>3.7124281410532798E-6</v>
      </c>
      <c r="U493" s="312">
        <f>ND代替値*2.71828^(-(0.69315/2.062)*(C493-事故日Cb)/365.25)</f>
        <v>3.7124281410532798E-6</v>
      </c>
      <c r="V493" s="297">
        <f t="shared" si="130"/>
        <v>7.4474440306831471E-4</v>
      </c>
      <c r="W493" s="293">
        <f t="shared" si="140"/>
        <v>7.4474440306831471E-4</v>
      </c>
      <c r="X493" s="293">
        <f t="shared" si="127"/>
        <v>7.4455642131065884E-4</v>
      </c>
      <c r="Y493" s="293">
        <f t="shared" si="141"/>
        <v>7.4455642131065884E-4</v>
      </c>
      <c r="Z493" s="293">
        <f>ND代替値*2.71828^(-(0.69315/30.07)*(C493-事故日Cb)/365.25)</f>
        <v>7.4455642131065884E-4</v>
      </c>
      <c r="AA493" s="298">
        <f>ND代替値*2.71828^(-(0.69315/30.07)*(C493-事故日Cb)/365.25)</f>
        <v>7.4455642131065884E-4</v>
      </c>
      <c r="AB493" s="222">
        <v>72.900000000000006</v>
      </c>
      <c r="AC493" s="6"/>
      <c r="AD493" s="438">
        <f t="shared" si="136"/>
        <v>6.7686947391878069E-2</v>
      </c>
      <c r="AE493" s="438">
        <f t="shared" si="137"/>
        <v>3.3749346736847999E-5</v>
      </c>
      <c r="AF493" s="225">
        <f t="shared" si="132"/>
        <v>1.1669550051992137E-34</v>
      </c>
      <c r="AG493" s="438">
        <f t="shared" si="138"/>
        <v>9.9999999081000476E-2</v>
      </c>
      <c r="AH493" s="438">
        <f t="shared" si="133"/>
        <v>0.38604770307737973</v>
      </c>
      <c r="AI493" s="438">
        <f t="shared" si="134"/>
        <v>6.6531072048107751E-2</v>
      </c>
      <c r="AJ493" s="437">
        <f t="shared" si="135"/>
        <v>1.5137710271858312E-231</v>
      </c>
    </row>
    <row r="494" spans="2:36" ht="12" customHeight="1" x14ac:dyDescent="0.2">
      <c r="B494" s="330">
        <v>37741</v>
      </c>
      <c r="C494" s="339">
        <v>37743</v>
      </c>
      <c r="D494" s="89">
        <v>3.64</v>
      </c>
      <c r="E494" s="90">
        <v>4.0999999999999996</v>
      </c>
      <c r="F494" s="90">
        <v>3.66</v>
      </c>
      <c r="G494" s="90">
        <v>3.6</v>
      </c>
      <c r="H494" s="90"/>
      <c r="I494" s="210"/>
      <c r="J494" s="360">
        <f t="shared" si="142"/>
        <v>1.6500000000000001E-2</v>
      </c>
      <c r="K494" s="364">
        <f t="shared" si="128"/>
        <v>1.6500000000000001E-2</v>
      </c>
      <c r="L494" s="364">
        <f t="shared" si="125"/>
        <v>1.6500000000000001E-2</v>
      </c>
      <c r="M494" s="364">
        <f t="shared" si="124"/>
        <v>1.6500000000000001E-2</v>
      </c>
      <c r="N494" s="352"/>
      <c r="O494" s="388"/>
      <c r="P494" s="303">
        <f t="shared" si="129"/>
        <v>3.614654594658675E-6</v>
      </c>
      <c r="Q494" s="304">
        <f t="shared" si="139"/>
        <v>3.614654594658675E-6</v>
      </c>
      <c r="R494" s="304">
        <f t="shared" si="126"/>
        <v>3.6080072956862694E-6</v>
      </c>
      <c r="S494" s="304">
        <f t="shared" si="113"/>
        <v>3.6080072956862694E-6</v>
      </c>
      <c r="T494" s="127"/>
      <c r="U494" s="281"/>
      <c r="V494" s="287">
        <f t="shared" si="130"/>
        <v>7.4319497183388591E-4</v>
      </c>
      <c r="W494" s="288">
        <f t="shared" si="140"/>
        <v>7.4319497183388591E-4</v>
      </c>
      <c r="X494" s="288">
        <f t="shared" si="127"/>
        <v>7.4310117058239014E-4</v>
      </c>
      <c r="Y494" s="288">
        <f t="shared" si="141"/>
        <v>7.4310117058239014E-4</v>
      </c>
      <c r="Z494" s="127"/>
      <c r="AA494" s="281"/>
      <c r="AB494" s="223">
        <v>61.57</v>
      </c>
      <c r="AC494" s="6"/>
      <c r="AD494" s="438">
        <f t="shared" si="136"/>
        <v>6.7554651871126373E-2</v>
      </c>
      <c r="AE494" s="438">
        <f t="shared" si="137"/>
        <v>3.280006632442063E-5</v>
      </c>
      <c r="AF494" s="225">
        <f t="shared" si="132"/>
        <v>7.797178340706928E-35</v>
      </c>
      <c r="AG494" s="438">
        <f t="shared" si="138"/>
        <v>9.9999999076393578E-2</v>
      </c>
      <c r="AH494" s="438">
        <f t="shared" si="133"/>
        <v>0.38421014683051496</v>
      </c>
      <c r="AI494" s="438">
        <f t="shared" si="134"/>
        <v>6.6395302613192195E-2</v>
      </c>
      <c r="AJ494" s="437">
        <f t="shared" si="135"/>
        <v>1.0665651737309264E-232</v>
      </c>
    </row>
    <row r="495" spans="2:36" ht="12" customHeight="1" x14ac:dyDescent="0.2">
      <c r="B495" s="332">
        <v>37771</v>
      </c>
      <c r="C495" s="338">
        <v>37774</v>
      </c>
      <c r="D495" s="93">
        <v>4.5</v>
      </c>
      <c r="E495" s="94">
        <v>5.4</v>
      </c>
      <c r="F495" s="94">
        <v>3.94</v>
      </c>
      <c r="G495" s="94">
        <v>3.9</v>
      </c>
      <c r="H495" s="94"/>
      <c r="I495" s="211"/>
      <c r="J495" s="362">
        <f t="shared" si="142"/>
        <v>1.6500000000000001E-2</v>
      </c>
      <c r="K495" s="361">
        <f t="shared" si="128"/>
        <v>1.6500000000000001E-2</v>
      </c>
      <c r="L495" s="361">
        <f t="shared" si="125"/>
        <v>1.6500000000000001E-2</v>
      </c>
      <c r="M495" s="361">
        <f t="shared" si="124"/>
        <v>1.6500000000000001E-2</v>
      </c>
      <c r="N495" s="355"/>
      <c r="O495" s="389"/>
      <c r="P495" s="305">
        <f t="shared" si="129"/>
        <v>3.5162184881212846E-6</v>
      </c>
      <c r="Q495" s="306">
        <f t="shared" si="139"/>
        <v>3.5162184881212846E-6</v>
      </c>
      <c r="R495" s="306">
        <f t="shared" si="126"/>
        <v>3.506523534225768E-6</v>
      </c>
      <c r="S495" s="306">
        <f t="shared" si="113"/>
        <v>3.506523534225768E-6</v>
      </c>
      <c r="T495" s="99"/>
      <c r="U495" s="100"/>
      <c r="V495" s="283">
        <f t="shared" si="130"/>
        <v>7.41789195475344E-4</v>
      </c>
      <c r="W495" s="284">
        <f t="shared" si="140"/>
        <v>7.41789195475344E-4</v>
      </c>
      <c r="X495" s="284">
        <f t="shared" si="127"/>
        <v>7.4164876417138386E-4</v>
      </c>
      <c r="Y495" s="284">
        <f t="shared" si="141"/>
        <v>7.4164876417138386E-4</v>
      </c>
      <c r="Z495" s="99"/>
      <c r="AA495" s="100"/>
      <c r="AB495" s="221">
        <v>68.45</v>
      </c>
      <c r="AC495" s="6"/>
      <c r="AD495" s="438">
        <f t="shared" si="136"/>
        <v>6.7422614924671262E-2</v>
      </c>
      <c r="AE495" s="438">
        <f t="shared" si="137"/>
        <v>3.1877486674779706E-5</v>
      </c>
      <c r="AF495" s="225">
        <f t="shared" si="132"/>
        <v>5.2097972763235618E-35</v>
      </c>
      <c r="AG495" s="438">
        <f t="shared" si="138"/>
        <v>9.9999999071786694E-2</v>
      </c>
      <c r="AH495" s="438">
        <f t="shared" si="133"/>
        <v>0.38238133720468553</v>
      </c>
      <c r="AI495" s="438">
        <f t="shared" si="134"/>
        <v>6.6259810241893521E-2</v>
      </c>
      <c r="AJ495" s="437">
        <f t="shared" si="135"/>
        <v>7.5147512363896284E-234</v>
      </c>
    </row>
    <row r="496" spans="2:36" ht="12" customHeight="1" x14ac:dyDescent="0.2">
      <c r="B496" s="332">
        <v>37802</v>
      </c>
      <c r="C496" s="338">
        <v>37803</v>
      </c>
      <c r="D496" s="93">
        <v>2.89</v>
      </c>
      <c r="E496" s="94">
        <v>3.14</v>
      </c>
      <c r="F496" s="94">
        <v>2.2400000000000002</v>
      </c>
      <c r="G496" s="94">
        <v>2.3199999999999998</v>
      </c>
      <c r="H496" s="94">
        <v>2.39</v>
      </c>
      <c r="I496" s="211">
        <v>2.39</v>
      </c>
      <c r="J496" s="362">
        <f t="shared" si="142"/>
        <v>1.6500000000000001E-2</v>
      </c>
      <c r="K496" s="361">
        <f t="shared" si="128"/>
        <v>1.6500000000000001E-2</v>
      </c>
      <c r="L496" s="361">
        <f t="shared" si="125"/>
        <v>1.6500000000000001E-2</v>
      </c>
      <c r="M496" s="361">
        <f t="shared" si="124"/>
        <v>1.6500000000000001E-2</v>
      </c>
      <c r="N496" s="361">
        <f>ND代替値</f>
        <v>1.6500000000000001E-2</v>
      </c>
      <c r="O496" s="380">
        <f>ND代替値</f>
        <v>1.6500000000000001E-2</v>
      </c>
      <c r="P496" s="305">
        <f t="shared" si="129"/>
        <v>3.4173165045476534E-6</v>
      </c>
      <c r="Q496" s="306">
        <f t="shared" si="139"/>
        <v>3.4173165045476534E-6</v>
      </c>
      <c r="R496" s="306">
        <f t="shared" si="126"/>
        <v>3.414172860103325E-6</v>
      </c>
      <c r="S496" s="306">
        <f t="shared" si="113"/>
        <v>3.414172860103325E-6</v>
      </c>
      <c r="T496" s="306">
        <f>ND代替値*2.71828^(-(0.69315/2.062)*(C496-事故日Cb)/365.25)</f>
        <v>3.414172860103325E-6</v>
      </c>
      <c r="U496" s="307">
        <f>ND代替値*2.71828^(-(0.69315/2.062)*(C496-事故日Cb)/365.25)</f>
        <v>3.414172860103325E-6</v>
      </c>
      <c r="V496" s="283">
        <f t="shared" si="130"/>
        <v>7.4033935334647319E-4</v>
      </c>
      <c r="W496" s="284">
        <f t="shared" si="140"/>
        <v>7.4033935334647319E-4</v>
      </c>
      <c r="X496" s="284">
        <f t="shared" si="127"/>
        <v>7.4029263145527211E-4</v>
      </c>
      <c r="Y496" s="284">
        <f t="shared" si="141"/>
        <v>7.4029263145527211E-4</v>
      </c>
      <c r="Z496" s="284">
        <f>ND代替値*2.71828^(-(0.69315/30.07)*(C496-事故日Cb)/365.25)</f>
        <v>7.4029263145527211E-4</v>
      </c>
      <c r="AA496" s="296">
        <f>ND代替値*2.71828^(-(0.69315/30.07)*(C496-事故日Cb)/365.25)</f>
        <v>7.4029263145527211E-4</v>
      </c>
      <c r="AB496" s="221">
        <v>71.2</v>
      </c>
      <c r="AC496" s="6"/>
      <c r="AD496" s="438">
        <f t="shared" si="136"/>
        <v>6.7299330132297469E-2</v>
      </c>
      <c r="AE496" s="438">
        <f t="shared" si="137"/>
        <v>3.1037935091848409E-5</v>
      </c>
      <c r="AF496" s="225">
        <f t="shared" si="132"/>
        <v>3.5727450727680773E-35</v>
      </c>
      <c r="AG496" s="438">
        <f t="shared" si="138"/>
        <v>9.999999906747703E-2</v>
      </c>
      <c r="AH496" s="438">
        <f t="shared" si="133"/>
        <v>0.38067839679053445</v>
      </c>
      <c r="AI496" s="438">
        <f t="shared" si="134"/>
        <v>6.6133309640657806E-2</v>
      </c>
      <c r="AJ496" s="437">
        <f t="shared" si="135"/>
        <v>6.2830294477628403E-235</v>
      </c>
    </row>
    <row r="497" spans="2:36" ht="12" customHeight="1" x14ac:dyDescent="0.2">
      <c r="B497" s="332">
        <v>37830</v>
      </c>
      <c r="C497" s="338">
        <v>37834</v>
      </c>
      <c r="D497" s="93">
        <v>1.0900000000000001</v>
      </c>
      <c r="E497" s="94">
        <v>1.39</v>
      </c>
      <c r="F497" s="94">
        <v>1.1000000000000001</v>
      </c>
      <c r="G497" s="94">
        <v>1.1599999999999999</v>
      </c>
      <c r="H497" s="94"/>
      <c r="I497" s="211"/>
      <c r="J497" s="362">
        <f t="shared" si="142"/>
        <v>1.6500000000000001E-2</v>
      </c>
      <c r="K497" s="361">
        <f t="shared" si="128"/>
        <v>1.6500000000000001E-2</v>
      </c>
      <c r="L497" s="361">
        <f t="shared" si="125"/>
        <v>1.6500000000000001E-2</v>
      </c>
      <c r="M497" s="361">
        <f t="shared" si="124"/>
        <v>1.6500000000000001E-2</v>
      </c>
      <c r="N497" s="378"/>
      <c r="O497" s="390"/>
      <c r="P497" s="305">
        <f t="shared" si="129"/>
        <v>3.3303789289502855E-6</v>
      </c>
      <c r="Q497" s="306">
        <f t="shared" si="139"/>
        <v>3.3303789289502855E-6</v>
      </c>
      <c r="R497" s="306">
        <f t="shared" si="126"/>
        <v>3.3181411518155148E-6</v>
      </c>
      <c r="S497" s="306">
        <f t="shared" si="113"/>
        <v>3.3181411518155148E-6</v>
      </c>
      <c r="T497" s="99"/>
      <c r="U497" s="100"/>
      <c r="V497" s="283">
        <f t="shared" si="130"/>
        <v>7.3903225433921986E-4</v>
      </c>
      <c r="W497" s="284">
        <f t="shared" si="140"/>
        <v>7.3903225433921986E-4</v>
      </c>
      <c r="X497" s="284">
        <f t="shared" si="127"/>
        <v>7.3884571439133614E-4</v>
      </c>
      <c r="Y497" s="284">
        <f t="shared" si="141"/>
        <v>7.3884571439133614E-4</v>
      </c>
      <c r="Z497" s="99"/>
      <c r="AA497" s="100"/>
      <c r="AB497" s="221">
        <v>60.75</v>
      </c>
      <c r="AC497" s="6"/>
      <c r="AD497" s="438">
        <f t="shared" si="136"/>
        <v>6.7167792217394204E-2</v>
      </c>
      <c r="AE497" s="438">
        <f t="shared" si="137"/>
        <v>3.0164919561959223E-5</v>
      </c>
      <c r="AF497" s="225">
        <f t="shared" si="132"/>
        <v>2.3871812001439639E-35</v>
      </c>
      <c r="AG497" s="438">
        <f t="shared" si="138"/>
        <v>9.999999906287016E-2</v>
      </c>
      <c r="AH497" s="438">
        <f t="shared" si="133"/>
        <v>0.37886639801294109</v>
      </c>
      <c r="AI497" s="438">
        <f t="shared" si="134"/>
        <v>6.5998351916355461E-2</v>
      </c>
      <c r="AJ497" s="437">
        <f t="shared" si="135"/>
        <v>4.426865274973354E-236</v>
      </c>
    </row>
    <row r="498" spans="2:36" ht="12" customHeight="1" x14ac:dyDescent="0.2">
      <c r="B498" s="332">
        <v>37862</v>
      </c>
      <c r="C498" s="338">
        <v>37865</v>
      </c>
      <c r="D498" s="93">
        <v>1.83</v>
      </c>
      <c r="E498" s="94">
        <v>2.04</v>
      </c>
      <c r="F498" s="94">
        <v>1.88</v>
      </c>
      <c r="G498" s="94">
        <v>1.84</v>
      </c>
      <c r="H498" s="94"/>
      <c r="I498" s="211"/>
      <c r="J498" s="362">
        <f t="shared" si="142"/>
        <v>1.6500000000000001E-2</v>
      </c>
      <c r="K498" s="361">
        <f t="shared" si="128"/>
        <v>1.6500000000000001E-2</v>
      </c>
      <c r="L498" s="361">
        <f t="shared" si="125"/>
        <v>1.6500000000000001E-2</v>
      </c>
      <c r="M498" s="361">
        <f t="shared" si="124"/>
        <v>1.6500000000000001E-2</v>
      </c>
      <c r="N498" s="355"/>
      <c r="O498" s="389"/>
      <c r="P498" s="305">
        <f t="shared" si="129"/>
        <v>3.2337266274819331E-6</v>
      </c>
      <c r="Q498" s="306">
        <f t="shared" si="139"/>
        <v>3.2337266274819331E-6</v>
      </c>
      <c r="R498" s="306">
        <f t="shared" si="126"/>
        <v>3.2248105630592969E-6</v>
      </c>
      <c r="S498" s="306">
        <f t="shared" si="113"/>
        <v>3.2248105630592969E-6</v>
      </c>
      <c r="T498" s="99"/>
      <c r="U498" s="100"/>
      <c r="V498" s="283">
        <f t="shared" si="130"/>
        <v>7.3754125246393906E-4</v>
      </c>
      <c r="W498" s="284">
        <f t="shared" si="140"/>
        <v>7.3754125246393906E-4</v>
      </c>
      <c r="X498" s="284">
        <f t="shared" si="127"/>
        <v>7.3740162535634586E-4</v>
      </c>
      <c r="Y498" s="284">
        <f t="shared" si="141"/>
        <v>7.3740162535634586E-4</v>
      </c>
      <c r="Z498" s="99"/>
      <c r="AA498" s="100"/>
      <c r="AB498" s="221">
        <v>76.290000000000006</v>
      </c>
      <c r="AC498" s="6"/>
      <c r="AD498" s="438">
        <f t="shared" si="136"/>
        <v>6.7036511396031437E-2</v>
      </c>
      <c r="AE498" s="438">
        <f t="shared" si="137"/>
        <v>2.9316459664175425E-5</v>
      </c>
      <c r="AF498" s="225">
        <f t="shared" si="132"/>
        <v>1.5950295826468733E-35</v>
      </c>
      <c r="AG498" s="438">
        <f t="shared" si="138"/>
        <v>9.9999999058263261E-2</v>
      </c>
      <c r="AH498" s="438">
        <f t="shared" si="133"/>
        <v>0.3770630242048697</v>
      </c>
      <c r="AI498" s="438">
        <f t="shared" si="134"/>
        <v>6.5863669599218549E-2</v>
      </c>
      <c r="AJ498" s="437">
        <f t="shared" si="135"/>
        <v>3.1190584614784066E-237</v>
      </c>
    </row>
    <row r="499" spans="2:36" ht="12" customHeight="1" x14ac:dyDescent="0.2">
      <c r="B499" s="332">
        <v>37894</v>
      </c>
      <c r="C499" s="338">
        <v>37895</v>
      </c>
      <c r="D499" s="93">
        <v>3.14</v>
      </c>
      <c r="E499" s="94">
        <v>3.6</v>
      </c>
      <c r="F499" s="94">
        <v>2.85</v>
      </c>
      <c r="G499" s="94">
        <v>2.97</v>
      </c>
      <c r="H499" s="94">
        <v>1.34</v>
      </c>
      <c r="I499" s="211">
        <v>1.54</v>
      </c>
      <c r="J499" s="362">
        <f t="shared" si="142"/>
        <v>1.6500000000000001E-2</v>
      </c>
      <c r="K499" s="361">
        <f t="shared" si="128"/>
        <v>1.6500000000000001E-2</v>
      </c>
      <c r="L499" s="361">
        <f t="shared" si="125"/>
        <v>1.6500000000000001E-2</v>
      </c>
      <c r="M499" s="361">
        <f t="shared" si="124"/>
        <v>1.6500000000000001E-2</v>
      </c>
      <c r="N499" s="361">
        <f>ND代替値</f>
        <v>1.6500000000000001E-2</v>
      </c>
      <c r="O499" s="380">
        <f>ND代替値</f>
        <v>1.6500000000000001E-2</v>
      </c>
      <c r="P499" s="305">
        <f t="shared" si="129"/>
        <v>3.1398793123464857E-6</v>
      </c>
      <c r="Q499" s="306">
        <f t="shared" si="139"/>
        <v>3.1398793123464857E-6</v>
      </c>
      <c r="R499" s="306">
        <f t="shared" si="126"/>
        <v>3.1369908868398094E-6</v>
      </c>
      <c r="S499" s="306">
        <f t="shared" si="113"/>
        <v>3.1369908868398094E-6</v>
      </c>
      <c r="T499" s="306">
        <f>ND代替値*2.71828^(-(0.69315/2.062)*(C499-事故日Cb)/365.25)</f>
        <v>3.1369908868398094E-6</v>
      </c>
      <c r="U499" s="307">
        <f>ND代替値*2.71828^(-(0.69315/2.062)*(C499-事故日Cb)/365.25)</f>
        <v>3.1369908868398094E-6</v>
      </c>
      <c r="V499" s="283">
        <f t="shared" si="130"/>
        <v>7.3605325869362107E-4</v>
      </c>
      <c r="W499" s="284">
        <f t="shared" si="140"/>
        <v>7.3605325869362107E-4</v>
      </c>
      <c r="X499" s="284">
        <f t="shared" si="127"/>
        <v>7.3600680729249597E-4</v>
      </c>
      <c r="Y499" s="284">
        <f t="shared" si="141"/>
        <v>7.3600680729249597E-4</v>
      </c>
      <c r="Z499" s="284">
        <f>ND代替値*2.71828^(-(0.69315/30.07)*(C499-事故日Cb)/365.25)</f>
        <v>7.3600680729249597E-4</v>
      </c>
      <c r="AA499" s="296">
        <f>ND代替値*2.71828^(-(0.69315/30.07)*(C499-事故日Cb)/365.25)</f>
        <v>7.3600680729249597E-4</v>
      </c>
      <c r="AB499" s="221">
        <v>54.18</v>
      </c>
      <c r="AC499" s="6"/>
      <c r="AD499" s="438">
        <f t="shared" si="136"/>
        <v>6.6909709753863275E-2</v>
      </c>
      <c r="AE499" s="438">
        <f t="shared" si="137"/>
        <v>2.8518098971270995E-5</v>
      </c>
      <c r="AF499" s="225">
        <f t="shared" si="132"/>
        <v>1.07969483258087E-35</v>
      </c>
      <c r="AG499" s="438">
        <f t="shared" si="138"/>
        <v>9.999999905380498E-2</v>
      </c>
      <c r="AH499" s="438">
        <f t="shared" si="133"/>
        <v>0.37532599719502185</v>
      </c>
      <c r="AI499" s="438">
        <f t="shared" si="134"/>
        <v>6.5733593567887424E-2</v>
      </c>
      <c r="AJ499" s="437">
        <f t="shared" si="135"/>
        <v>2.393946073696425E-238</v>
      </c>
    </row>
    <row r="500" spans="2:36" ht="12" customHeight="1" x14ac:dyDescent="0.2">
      <c r="B500" s="332">
        <v>37929</v>
      </c>
      <c r="C500" s="338">
        <v>37929</v>
      </c>
      <c r="D500" s="93"/>
      <c r="E500" s="94">
        <v>4.3099999999999996</v>
      </c>
      <c r="F500" s="94">
        <v>3.93</v>
      </c>
      <c r="G500" s="94">
        <v>3.67</v>
      </c>
      <c r="H500" s="94"/>
      <c r="I500" s="211"/>
      <c r="J500" s="377"/>
      <c r="K500" s="361">
        <f t="shared" si="128"/>
        <v>1.6500000000000001E-2</v>
      </c>
      <c r="L500" s="361">
        <f t="shared" si="125"/>
        <v>1.6500000000000001E-2</v>
      </c>
      <c r="M500" s="361">
        <f t="shared" si="124"/>
        <v>1.6500000000000001E-2</v>
      </c>
      <c r="N500" s="355"/>
      <c r="O500" s="389"/>
      <c r="P500" s="207"/>
      <c r="Q500" s="306">
        <f t="shared" si="139"/>
        <v>3.0403495185389605E-6</v>
      </c>
      <c r="R500" s="306">
        <f t="shared" si="126"/>
        <v>3.0403495185389605E-6</v>
      </c>
      <c r="S500" s="306">
        <f t="shared" si="113"/>
        <v>3.0403495185389605E-6</v>
      </c>
      <c r="T500" s="99"/>
      <c r="U500" s="100"/>
      <c r="V500" s="207"/>
      <c r="W500" s="284">
        <f t="shared" si="140"/>
        <v>7.3442920268048035E-4</v>
      </c>
      <c r="X500" s="284">
        <f t="shared" si="127"/>
        <v>7.3442920268048035E-4</v>
      </c>
      <c r="Y500" s="284">
        <f t="shared" si="141"/>
        <v>7.3442920268048035E-4</v>
      </c>
      <c r="Z500" s="99"/>
      <c r="AA500" s="100"/>
      <c r="AB500" s="221">
        <v>73.58</v>
      </c>
      <c r="AC500" s="6"/>
      <c r="AD500" s="438">
        <f t="shared" si="136"/>
        <v>6.676629115277094E-2</v>
      </c>
      <c r="AE500" s="438">
        <f t="shared" si="137"/>
        <v>2.7639541077626911E-5</v>
      </c>
      <c r="AF500" s="225">
        <f t="shared" si="132"/>
        <v>6.9380529111029925E-36</v>
      </c>
      <c r="AG500" s="438">
        <f t="shared" si="138"/>
        <v>9.9999999048752272E-2</v>
      </c>
      <c r="AH500" s="438">
        <f t="shared" si="133"/>
        <v>0.37336703814464428</v>
      </c>
      <c r="AI500" s="438">
        <f t="shared" si="134"/>
        <v>6.5586484590933511E-2</v>
      </c>
      <c r="AJ500" s="437">
        <f t="shared" si="135"/>
        <v>1.3048201594072234E-239</v>
      </c>
    </row>
    <row r="501" spans="2:36" ht="12" customHeight="1" x14ac:dyDescent="0.2">
      <c r="B501" s="332">
        <v>37926</v>
      </c>
      <c r="C501" s="338">
        <v>37956</v>
      </c>
      <c r="D501" s="93">
        <v>3.2</v>
      </c>
      <c r="E501" s="94">
        <v>5.3</v>
      </c>
      <c r="F501" s="94">
        <v>3.89</v>
      </c>
      <c r="G501" s="94">
        <v>3.84</v>
      </c>
      <c r="H501" s="94"/>
      <c r="I501" s="211"/>
      <c r="J501" s="362">
        <f>ND代替値</f>
        <v>1.6500000000000001E-2</v>
      </c>
      <c r="K501" s="361">
        <f t="shared" si="128"/>
        <v>1.6500000000000001E-2</v>
      </c>
      <c r="L501" s="361">
        <f t="shared" si="125"/>
        <v>1.6500000000000001E-2</v>
      </c>
      <c r="M501" s="361">
        <f t="shared" si="124"/>
        <v>1.6500000000000001E-2</v>
      </c>
      <c r="N501" s="355"/>
      <c r="O501" s="389"/>
      <c r="P501" s="305">
        <f>ND代替値*2.71828^(-(0.69315/2.062)*(B501-事故日Cb)/365.25)</f>
        <v>3.0487555788778662E-6</v>
      </c>
      <c r="Q501" s="306">
        <f t="shared" si="139"/>
        <v>3.0487555788778662E-6</v>
      </c>
      <c r="R501" s="306">
        <f t="shared" si="126"/>
        <v>2.9657303212467911E-6</v>
      </c>
      <c r="S501" s="306">
        <f t="shared" si="113"/>
        <v>2.9657303212467911E-6</v>
      </c>
      <c r="T501" s="99"/>
      <c r="U501" s="100"/>
      <c r="V501" s="283">
        <f t="shared" si="130"/>
        <v>7.3456826695939687E-4</v>
      </c>
      <c r="W501" s="284">
        <f t="shared" si="140"/>
        <v>7.3456826695939687E-4</v>
      </c>
      <c r="X501" s="284">
        <f t="shared" si="127"/>
        <v>7.3317880828090447E-4</v>
      </c>
      <c r="Y501" s="284">
        <f t="shared" si="141"/>
        <v>7.3317880828090447E-4</v>
      </c>
      <c r="Z501" s="99"/>
      <c r="AA501" s="100"/>
      <c r="AB501" s="221">
        <v>45.18</v>
      </c>
      <c r="AC501" s="6"/>
      <c r="AD501" s="438">
        <f t="shared" si="136"/>
        <v>6.6652618934627678E-2</v>
      </c>
      <c r="AE501" s="438">
        <f t="shared" si="137"/>
        <v>2.6961184738607189E-5</v>
      </c>
      <c r="AF501" s="225">
        <f t="shared" si="132"/>
        <v>4.8833365956111648E-36</v>
      </c>
      <c r="AG501" s="438">
        <f t="shared" si="138"/>
        <v>9.9999999044739815E-2</v>
      </c>
      <c r="AH501" s="438">
        <f t="shared" si="133"/>
        <v>0.37181868043527527</v>
      </c>
      <c r="AI501" s="438">
        <f t="shared" si="134"/>
        <v>6.5469897321442372E-2</v>
      </c>
      <c r="AJ501" s="437">
        <f t="shared" si="135"/>
        <v>1.2945905167175035E-240</v>
      </c>
    </row>
    <row r="502" spans="2:36" ht="12" customHeight="1" x14ac:dyDescent="0.2">
      <c r="B502" s="332">
        <v>37980</v>
      </c>
      <c r="C502" s="338">
        <v>37991</v>
      </c>
      <c r="D502" s="93">
        <v>3.3</v>
      </c>
      <c r="E502" s="94">
        <v>3.9</v>
      </c>
      <c r="F502" s="94">
        <v>2.8</v>
      </c>
      <c r="G502" s="94">
        <v>2.7</v>
      </c>
      <c r="H502" s="94">
        <v>2.37</v>
      </c>
      <c r="I502" s="211">
        <v>2.5</v>
      </c>
      <c r="J502" s="377">
        <v>0.38</v>
      </c>
      <c r="K502" s="361">
        <f t="shared" si="128"/>
        <v>1.6500000000000001E-2</v>
      </c>
      <c r="L502" s="361">
        <f t="shared" si="125"/>
        <v>1.6500000000000001E-2</v>
      </c>
      <c r="M502" s="361">
        <f t="shared" si="124"/>
        <v>1.6500000000000001E-2</v>
      </c>
      <c r="N502" s="361">
        <f>ND代替値</f>
        <v>1.6500000000000001E-2</v>
      </c>
      <c r="O502" s="380">
        <f>ND代替値</f>
        <v>1.6500000000000001E-2</v>
      </c>
      <c r="P502" s="305">
        <f>ND代替値*2.71828^(-(0.69315/2.062)*(B502-事故日Cb)/365.25)</f>
        <v>2.9009410049067773E-6</v>
      </c>
      <c r="Q502" s="306">
        <f t="shared" si="139"/>
        <v>2.9009410049067773E-6</v>
      </c>
      <c r="R502" s="306">
        <f t="shared" si="126"/>
        <v>2.8717208075047399E-6</v>
      </c>
      <c r="S502" s="306">
        <f t="shared" si="113"/>
        <v>2.8717208075047399E-6</v>
      </c>
      <c r="T502" s="306">
        <f>ND代替値*2.71828^(-(0.69315/2.062)*(C502-事故日Cb)/365.25)</f>
        <v>2.8717208075047399E-6</v>
      </c>
      <c r="U502" s="307">
        <f>ND代替値*2.71828^(-(0.69315/2.062)*(C502-事故日Cb)/365.25)</f>
        <v>2.8717208075047399E-6</v>
      </c>
      <c r="V502" s="283">
        <f t="shared" si="130"/>
        <v>7.3206913388390821E-4</v>
      </c>
      <c r="W502" s="284">
        <f t="shared" si="140"/>
        <v>7.3206913388390821E-4</v>
      </c>
      <c r="X502" s="284">
        <f t="shared" si="127"/>
        <v>7.3156109456490336E-4</v>
      </c>
      <c r="Y502" s="284">
        <f t="shared" si="141"/>
        <v>7.3156109456490336E-4</v>
      </c>
      <c r="Z502" s="284">
        <f>ND代替値*2.71828^(-(0.69315/30.07)*(C502-事故日Cb)/365.25)</f>
        <v>7.3156109456490336E-4</v>
      </c>
      <c r="AA502" s="296">
        <f>ND代替値*2.71828^(-(0.69315/30.07)*(C502-事故日Cb)/365.25)</f>
        <v>7.3156109456490336E-4</v>
      </c>
      <c r="AB502" s="221">
        <v>54.33</v>
      </c>
      <c r="AC502" s="6"/>
      <c r="AD502" s="438">
        <f t="shared" si="136"/>
        <v>6.6505554051354845E-2</v>
      </c>
      <c r="AE502" s="438">
        <f t="shared" si="137"/>
        <v>2.6106552795497634E-5</v>
      </c>
      <c r="AF502" s="225">
        <f t="shared" si="132"/>
        <v>3.097450115746587E-36</v>
      </c>
      <c r="AG502" s="438">
        <f t="shared" si="138"/>
        <v>9.999999903953849E-2</v>
      </c>
      <c r="AH502" s="438">
        <f t="shared" si="133"/>
        <v>0.36982110287361353</v>
      </c>
      <c r="AI502" s="438">
        <f t="shared" si="134"/>
        <v>6.5319074075430111E-2</v>
      </c>
      <c r="AJ502" s="437">
        <f t="shared" si="135"/>
        <v>6.4774650393455537E-242</v>
      </c>
    </row>
    <row r="503" spans="2:36" ht="12" customHeight="1" x14ac:dyDescent="0.2">
      <c r="B503" s="332">
        <v>38015</v>
      </c>
      <c r="C503" s="338">
        <v>38019</v>
      </c>
      <c r="D503" s="93"/>
      <c r="E503" s="94"/>
      <c r="F503" s="94">
        <v>2.44</v>
      </c>
      <c r="G503" s="94">
        <v>2.37</v>
      </c>
      <c r="H503" s="94"/>
      <c r="I503" s="211"/>
      <c r="J503" s="377"/>
      <c r="K503" s="378"/>
      <c r="L503" s="361">
        <f t="shared" si="125"/>
        <v>1.6500000000000001E-2</v>
      </c>
      <c r="M503" s="361">
        <f t="shared" si="124"/>
        <v>1.6500000000000001E-2</v>
      </c>
      <c r="N503" s="384"/>
      <c r="O503" s="391"/>
      <c r="P503" s="207"/>
      <c r="Q503" s="121"/>
      <c r="R503" s="306">
        <f t="shared" si="126"/>
        <v>2.7986633530767614E-6</v>
      </c>
      <c r="S503" s="306">
        <f t="shared" si="113"/>
        <v>2.7986633530767614E-6</v>
      </c>
      <c r="T503" s="99"/>
      <c r="U503" s="100"/>
      <c r="V503" s="207"/>
      <c r="W503" s="207"/>
      <c r="X503" s="284">
        <f t="shared" si="127"/>
        <v>7.3026949392780531E-4</v>
      </c>
      <c r="Y503" s="284">
        <f t="shared" si="141"/>
        <v>7.3026949392780531E-4</v>
      </c>
      <c r="Z503" s="99"/>
      <c r="AA503" s="100"/>
      <c r="AB503" s="221">
        <v>35.65</v>
      </c>
      <c r="AC503" s="6"/>
      <c r="AD503" s="438">
        <f t="shared" si="136"/>
        <v>6.6388135811618662E-2</v>
      </c>
      <c r="AE503" s="438">
        <f t="shared" si="137"/>
        <v>2.544239411887965E-5</v>
      </c>
      <c r="AF503" s="225">
        <f t="shared" si="132"/>
        <v>2.1519612628564438E-36</v>
      </c>
      <c r="AG503" s="438">
        <f t="shared" si="138"/>
        <v>9.9999999035377429E-2</v>
      </c>
      <c r="AH503" s="438">
        <f t="shared" si="133"/>
        <v>0.36823077055500952</v>
      </c>
      <c r="AI503" s="438">
        <f t="shared" si="134"/>
        <v>6.5198665682559845E-2</v>
      </c>
      <c r="AJ503" s="437">
        <f t="shared" si="135"/>
        <v>5.8996086362976605E-243</v>
      </c>
    </row>
    <row r="504" spans="2:36" ht="12" customHeight="1" x14ac:dyDescent="0.2">
      <c r="B504" s="332">
        <v>38044</v>
      </c>
      <c r="C504" s="338">
        <v>38047</v>
      </c>
      <c r="D504" s="93">
        <v>3.9</v>
      </c>
      <c r="E504" s="94">
        <v>5.5</v>
      </c>
      <c r="F504" s="94">
        <v>3.06</v>
      </c>
      <c r="G504" s="94">
        <v>3</v>
      </c>
      <c r="H504" s="94"/>
      <c r="I504" s="211"/>
      <c r="J504" s="377">
        <v>0.37</v>
      </c>
      <c r="K504" s="361">
        <f>ND代替値</f>
        <v>1.6500000000000001E-2</v>
      </c>
      <c r="L504" s="361">
        <f t="shared" si="125"/>
        <v>1.6500000000000001E-2</v>
      </c>
      <c r="M504" s="361">
        <f t="shared" si="124"/>
        <v>1.6500000000000001E-2</v>
      </c>
      <c r="N504" s="384"/>
      <c r="O504" s="391"/>
      <c r="P504" s="305">
        <f t="shared" ref="P504:P535" si="143">ND代替値*2.71828^(-(0.69315/2.062)*(B504-事故日Cb)/365.25)</f>
        <v>2.7350054879537E-6</v>
      </c>
      <c r="Q504" s="306">
        <f t="shared" ref="Q504:Q535" si="144">ND代替値*2.71828^(-(0.69315/2.062)*(B504-事故日Cb)/365.25)</f>
        <v>2.7350054879537E-6</v>
      </c>
      <c r="R504" s="306">
        <f t="shared" si="126"/>
        <v>2.7274645026027426E-6</v>
      </c>
      <c r="S504" s="306">
        <f t="shared" si="113"/>
        <v>2.7274645026027426E-6</v>
      </c>
      <c r="T504" s="99"/>
      <c r="U504" s="100"/>
      <c r="V504" s="283">
        <f t="shared" ref="V504:V535" si="145">ND代替値*2.71828^(-(0.69315/30.07)*(B504-事故日Cb)/365.25)</f>
        <v>7.2911820616821982E-4</v>
      </c>
      <c r="W504" s="284">
        <f t="shared" ref="W504:W535" si="146">ND代替値*2.71828^(-(0.69315/30.07)*(B504-事故日Cb)/365.25)</f>
        <v>7.2911820616821982E-4</v>
      </c>
      <c r="X504" s="284">
        <f t="shared" si="127"/>
        <v>7.289801736637591E-4</v>
      </c>
      <c r="Y504" s="284">
        <f t="shared" si="141"/>
        <v>7.289801736637591E-4</v>
      </c>
      <c r="Z504" s="99"/>
      <c r="AA504" s="100"/>
      <c r="AB504" s="221">
        <v>49.88</v>
      </c>
      <c r="AC504" s="6"/>
      <c r="AD504" s="438">
        <f t="shared" si="136"/>
        <v>6.6270924878523554E-2</v>
      </c>
      <c r="AE504" s="438">
        <f t="shared" si="137"/>
        <v>2.4795131841843116E-5</v>
      </c>
      <c r="AF504" s="225">
        <f t="shared" si="132"/>
        <v>1.4950805029247395E-36</v>
      </c>
      <c r="AG504" s="438">
        <f t="shared" si="138"/>
        <v>9.9999999031216383E-2</v>
      </c>
      <c r="AH504" s="438">
        <f t="shared" si="133"/>
        <v>0.3666472771021812</v>
      </c>
      <c r="AI504" s="438">
        <f t="shared" si="134"/>
        <v>6.50784792490679E-2</v>
      </c>
      <c r="AJ504" s="437">
        <f t="shared" si="135"/>
        <v>5.3733029588047857E-244</v>
      </c>
    </row>
    <row r="505" spans="2:36" ht="12" customHeight="1" x14ac:dyDescent="0.2">
      <c r="B505" s="334">
        <v>38076</v>
      </c>
      <c r="C505" s="340">
        <v>38078</v>
      </c>
      <c r="D505" s="97">
        <v>4.18</v>
      </c>
      <c r="E505" s="98">
        <v>6.6</v>
      </c>
      <c r="F505" s="98">
        <v>3.81</v>
      </c>
      <c r="G505" s="98">
        <v>3.6</v>
      </c>
      <c r="H505" s="98">
        <v>2.25</v>
      </c>
      <c r="I505" s="212">
        <v>2.1800000000000002</v>
      </c>
      <c r="J505" s="392">
        <v>0.26</v>
      </c>
      <c r="K505" s="397">
        <v>0.32</v>
      </c>
      <c r="L505" s="363">
        <f t="shared" si="125"/>
        <v>1.6500000000000001E-2</v>
      </c>
      <c r="M505" s="363">
        <f t="shared" si="124"/>
        <v>1.6500000000000001E-2</v>
      </c>
      <c r="N505" s="363">
        <f>ND代替値</f>
        <v>1.6500000000000001E-2</v>
      </c>
      <c r="O505" s="381">
        <f>ND代替値</f>
        <v>1.6500000000000001E-2</v>
      </c>
      <c r="P505" s="310">
        <f t="shared" si="143"/>
        <v>2.6556317648492764E-6</v>
      </c>
      <c r="Q505" s="311">
        <f t="shared" si="144"/>
        <v>2.6556317648492764E-6</v>
      </c>
      <c r="R505" s="311">
        <f t="shared" si="126"/>
        <v>2.6507480953756688E-6</v>
      </c>
      <c r="S505" s="311">
        <f t="shared" si="113"/>
        <v>2.6507480953756688E-6</v>
      </c>
      <c r="T505" s="311">
        <f>ND代替値*2.71828^(-(0.69315/2.062)*(C505-事故日Cb)/365.25)</f>
        <v>2.6507480953756688E-6</v>
      </c>
      <c r="U505" s="312">
        <f>ND代替値*2.71828^(-(0.69315/2.062)*(C505-事故日Cb)/365.25)</f>
        <v>2.6507480953756688E-6</v>
      </c>
      <c r="V505" s="297">
        <f t="shared" si="145"/>
        <v>7.27647205942837E-4</v>
      </c>
      <c r="W505" s="293">
        <f t="shared" si="146"/>
        <v>7.27647205942837E-4</v>
      </c>
      <c r="X505" s="293">
        <f t="shared" si="127"/>
        <v>7.2755536702956154E-4</v>
      </c>
      <c r="Y505" s="293">
        <f t="shared" si="141"/>
        <v>7.2755536702956154E-4</v>
      </c>
      <c r="Z505" s="293">
        <f>ND代替値*2.71828^(-(0.69315/30.07)*(C505-事故日Cb)/365.25)</f>
        <v>7.2755536702956154E-4</v>
      </c>
      <c r="AA505" s="298">
        <f>ND代替値*2.71828^(-(0.69315/30.07)*(C505-事故日Cb)/365.25)</f>
        <v>7.2755536702956154E-4</v>
      </c>
      <c r="AB505" s="222">
        <v>45.89</v>
      </c>
      <c r="AC505" s="6"/>
      <c r="AD505" s="438">
        <f t="shared" si="136"/>
        <v>6.614139700268741E-2</v>
      </c>
      <c r="AE505" s="438">
        <f t="shared" si="137"/>
        <v>2.4097709957960622E-5</v>
      </c>
      <c r="AF505" s="225">
        <f t="shared" si="132"/>
        <v>9.9895962252874225E-37</v>
      </c>
      <c r="AG505" s="438">
        <f t="shared" si="138"/>
        <v>9.9999999026609498E-2</v>
      </c>
      <c r="AH505" s="438">
        <f t="shared" si="133"/>
        <v>0.36490206533414205</v>
      </c>
      <c r="AI505" s="438">
        <f t="shared" si="134"/>
        <v>6.4945674108840765E-2</v>
      </c>
      <c r="AJ505" s="437">
        <f t="shared" si="135"/>
        <v>3.7858947627110265E-245</v>
      </c>
    </row>
    <row r="506" spans="2:36" ht="12" customHeight="1" x14ac:dyDescent="0.2">
      <c r="B506" s="330">
        <v>38104</v>
      </c>
      <c r="C506" s="339">
        <v>38113</v>
      </c>
      <c r="D506" s="89">
        <v>5.0999999999999996</v>
      </c>
      <c r="E506" s="90">
        <v>7.9</v>
      </c>
      <c r="F506" s="90">
        <v>4.4000000000000004</v>
      </c>
      <c r="G506" s="90">
        <v>4.41</v>
      </c>
      <c r="H506" s="90"/>
      <c r="I506" s="210"/>
      <c r="J506" s="360">
        <f t="shared" ref="J506:K508" si="147">ND代替値</f>
        <v>1.6500000000000001E-2</v>
      </c>
      <c r="K506" s="364">
        <f t="shared" si="147"/>
        <v>1.6500000000000001E-2</v>
      </c>
      <c r="L506" s="364">
        <f t="shared" si="125"/>
        <v>1.6500000000000001E-2</v>
      </c>
      <c r="M506" s="364">
        <f t="shared" si="124"/>
        <v>1.6500000000000001E-2</v>
      </c>
      <c r="N506" s="352"/>
      <c r="O506" s="388"/>
      <c r="P506" s="303">
        <f t="shared" si="143"/>
        <v>2.588071681664676E-6</v>
      </c>
      <c r="Q506" s="304">
        <f t="shared" si="144"/>
        <v>2.588071681664676E-6</v>
      </c>
      <c r="R506" s="304">
        <f t="shared" si="126"/>
        <v>2.5667230787672221E-6</v>
      </c>
      <c r="S506" s="304">
        <f t="shared" ref="S506:S569" si="148">ND代替値*2.71828^(-(0.69315/2.062)*(C506-事故日Cb)/365.25)</f>
        <v>2.5667230787672221E-6</v>
      </c>
      <c r="T506" s="127"/>
      <c r="U506" s="281"/>
      <c r="V506" s="287">
        <f t="shared" si="145"/>
        <v>7.263625154340594E-4</v>
      </c>
      <c r="W506" s="288">
        <f t="shared" si="146"/>
        <v>7.263625154340594E-4</v>
      </c>
      <c r="X506" s="288">
        <f t="shared" si="127"/>
        <v>7.2595006108904523E-4</v>
      </c>
      <c r="Y506" s="288">
        <f t="shared" si="141"/>
        <v>7.2595006108904523E-4</v>
      </c>
      <c r="Z506" s="127"/>
      <c r="AA506" s="281"/>
      <c r="AB506" s="223">
        <v>38.380000000000003</v>
      </c>
      <c r="AC506" s="6"/>
      <c r="AD506" s="438">
        <f t="shared" si="136"/>
        <v>6.5995460099004116E-2</v>
      </c>
      <c r="AE506" s="438">
        <f t="shared" si="137"/>
        <v>2.333384617061111E-5</v>
      </c>
      <c r="AF506" s="225">
        <f t="shared" si="132"/>
        <v>6.3362980164191756E-37</v>
      </c>
      <c r="AG506" s="438">
        <f t="shared" si="138"/>
        <v>9.9999999021408159E-2</v>
      </c>
      <c r="AH506" s="438">
        <f t="shared" si="133"/>
        <v>0.36294164694671155</v>
      </c>
      <c r="AI506" s="438">
        <f t="shared" si="134"/>
        <v>6.479605851779352E-2</v>
      </c>
      <c r="AJ506" s="437">
        <f t="shared" si="135"/>
        <v>1.8942670019153343E-246</v>
      </c>
    </row>
    <row r="507" spans="2:36" ht="12" customHeight="1" x14ac:dyDescent="0.2">
      <c r="B507" s="332">
        <v>38138</v>
      </c>
      <c r="C507" s="338">
        <v>38139</v>
      </c>
      <c r="D507" s="93">
        <v>3.4</v>
      </c>
      <c r="E507" s="94">
        <v>5.3</v>
      </c>
      <c r="F507" s="94">
        <v>2.63</v>
      </c>
      <c r="G507" s="94">
        <v>2.62</v>
      </c>
      <c r="H507" s="94"/>
      <c r="I507" s="211"/>
      <c r="J507" s="362">
        <f t="shared" si="147"/>
        <v>1.6500000000000001E-2</v>
      </c>
      <c r="K507" s="361">
        <f t="shared" si="147"/>
        <v>1.6500000000000001E-2</v>
      </c>
      <c r="L507" s="361">
        <f t="shared" si="125"/>
        <v>1.6500000000000001E-2</v>
      </c>
      <c r="M507" s="361">
        <f t="shared" si="124"/>
        <v>1.6500000000000001E-2</v>
      </c>
      <c r="N507" s="355"/>
      <c r="O507" s="389"/>
      <c r="P507" s="305">
        <f t="shared" si="143"/>
        <v>2.5083408830748472E-6</v>
      </c>
      <c r="Q507" s="306">
        <f t="shared" si="144"/>
        <v>2.5083408830748472E-6</v>
      </c>
      <c r="R507" s="306">
        <f t="shared" si="126"/>
        <v>2.506033419932037E-6</v>
      </c>
      <c r="S507" s="306">
        <f t="shared" si="148"/>
        <v>2.506033419932037E-6</v>
      </c>
      <c r="T507" s="99"/>
      <c r="U507" s="100"/>
      <c r="V507" s="283">
        <f t="shared" si="145"/>
        <v>7.2480558302122008E-4</v>
      </c>
      <c r="W507" s="284">
        <f t="shared" si="146"/>
        <v>7.2480558302122008E-4</v>
      </c>
      <c r="X507" s="284">
        <f t="shared" si="127"/>
        <v>7.247598414468477E-4</v>
      </c>
      <c r="Y507" s="284">
        <f t="shared" si="141"/>
        <v>7.247598414468477E-4</v>
      </c>
      <c r="Z507" s="99"/>
      <c r="AA507" s="100"/>
      <c r="AB507" s="221">
        <v>45.79</v>
      </c>
      <c r="AC507" s="6"/>
      <c r="AD507" s="438">
        <f t="shared" si="136"/>
        <v>6.5887258313349781E-2</v>
      </c>
      <c r="AE507" s="438">
        <f t="shared" si="137"/>
        <v>2.2782121999382154E-5</v>
      </c>
      <c r="AF507" s="225">
        <f t="shared" si="132"/>
        <v>4.518180447869409E-37</v>
      </c>
      <c r="AG507" s="438">
        <f t="shared" si="138"/>
        <v>9.9999999017544319E-2</v>
      </c>
      <c r="AH507" s="438">
        <f t="shared" si="133"/>
        <v>0.3614921573102447</v>
      </c>
      <c r="AI507" s="438">
        <f t="shared" si="134"/>
        <v>6.4685138672456052E-2</v>
      </c>
      <c r="AJ507" s="437">
        <f t="shared" si="135"/>
        <v>2.0473240859297306E-247</v>
      </c>
    </row>
    <row r="508" spans="2:36" ht="12" customHeight="1" x14ac:dyDescent="0.2">
      <c r="B508" s="332">
        <v>38168</v>
      </c>
      <c r="C508" s="338">
        <v>38169</v>
      </c>
      <c r="D508" s="93">
        <v>3.42</v>
      </c>
      <c r="E508" s="94">
        <v>5.8</v>
      </c>
      <c r="F508" s="94">
        <v>3.27</v>
      </c>
      <c r="G508" s="94">
        <v>3.13</v>
      </c>
      <c r="H508" s="94">
        <v>2.5099999999999998</v>
      </c>
      <c r="I508" s="211">
        <v>2.57</v>
      </c>
      <c r="J508" s="362">
        <f t="shared" si="147"/>
        <v>1.6500000000000001E-2</v>
      </c>
      <c r="K508" s="361">
        <f t="shared" si="147"/>
        <v>1.6500000000000001E-2</v>
      </c>
      <c r="L508" s="361">
        <f t="shared" si="125"/>
        <v>1.6500000000000001E-2</v>
      </c>
      <c r="M508" s="361">
        <f t="shared" ref="M508:M542" si="149">ND代替値</f>
        <v>1.6500000000000001E-2</v>
      </c>
      <c r="N508" s="361">
        <f>ND代替値</f>
        <v>1.6500000000000001E-2</v>
      </c>
      <c r="O508" s="380">
        <f>ND代替値</f>
        <v>1.6500000000000001E-2</v>
      </c>
      <c r="P508" s="305">
        <f t="shared" si="143"/>
        <v>2.4400324724280028E-6</v>
      </c>
      <c r="Q508" s="306">
        <f t="shared" si="144"/>
        <v>2.4400324724280028E-6</v>
      </c>
      <c r="R508" s="306">
        <f t="shared" si="126"/>
        <v>2.4377878472913724E-6</v>
      </c>
      <c r="S508" s="306">
        <f t="shared" si="148"/>
        <v>2.4377878472913724E-6</v>
      </c>
      <c r="T508" s="306">
        <f>ND代替値*2.71828^(-(0.69315/2.062)*(C508-事故日Cb)/365.25)</f>
        <v>2.4377878472913724E-6</v>
      </c>
      <c r="U508" s="307">
        <f>ND代替値*2.71828^(-(0.69315/2.062)*(C508-事故日Cb)/365.25)</f>
        <v>2.4377878472913724E-6</v>
      </c>
      <c r="V508" s="283">
        <f t="shared" si="145"/>
        <v>7.2343459076243757E-4</v>
      </c>
      <c r="W508" s="284">
        <f t="shared" si="146"/>
        <v>7.2343459076243757E-4</v>
      </c>
      <c r="X508" s="284">
        <f t="shared" si="127"/>
        <v>7.2338893570967277E-4</v>
      </c>
      <c r="Y508" s="284">
        <f t="shared" si="141"/>
        <v>7.2338893570967277E-4</v>
      </c>
      <c r="Z508" s="284">
        <f>ND代替値*2.71828^(-(0.69315/30.07)*(C508-事故日Cb)/365.25)</f>
        <v>7.2338893570967277E-4</v>
      </c>
      <c r="AA508" s="296">
        <f>ND代替値*2.71828^(-(0.69315/30.07)*(C508-事故日Cb)/365.25)</f>
        <v>7.2338893570967277E-4</v>
      </c>
      <c r="AB508" s="221">
        <v>49.73</v>
      </c>
      <c r="AC508" s="6"/>
      <c r="AD508" s="438">
        <f t="shared" si="136"/>
        <v>6.5762630519061158E-2</v>
      </c>
      <c r="AE508" s="438">
        <f t="shared" si="137"/>
        <v>2.216170770264884E-5</v>
      </c>
      <c r="AF508" s="225">
        <f t="shared" si="132"/>
        <v>3.0584110384569147E-37</v>
      </c>
      <c r="AG508" s="438">
        <f t="shared" si="138"/>
        <v>9.9999999013086038E-2</v>
      </c>
      <c r="AH508" s="438">
        <f t="shared" si="133"/>
        <v>0.35982686105792672</v>
      </c>
      <c r="AI508" s="438">
        <f t="shared" si="134"/>
        <v>6.4557390155317335E-2</v>
      </c>
      <c r="AJ508" s="437">
        <f t="shared" si="135"/>
        <v>1.5713663330223321E-248</v>
      </c>
    </row>
    <row r="509" spans="2:36" ht="12" customHeight="1" x14ac:dyDescent="0.2">
      <c r="B509" s="332">
        <v>38198</v>
      </c>
      <c r="C509" s="338">
        <v>38201</v>
      </c>
      <c r="D509" s="93">
        <v>1.9</v>
      </c>
      <c r="E509" s="94">
        <v>1.7</v>
      </c>
      <c r="F509" s="94">
        <v>1.56</v>
      </c>
      <c r="G509" s="94">
        <v>1.51</v>
      </c>
      <c r="H509" s="94"/>
      <c r="I509" s="211"/>
      <c r="J509" s="377">
        <v>0.32</v>
      </c>
      <c r="K509" s="361">
        <f>ND代替値</f>
        <v>1.6500000000000001E-2</v>
      </c>
      <c r="L509" s="361">
        <f t="shared" ref="L509:L540" si="150">ND代替値</f>
        <v>1.6500000000000001E-2</v>
      </c>
      <c r="M509" s="361">
        <f t="shared" si="149"/>
        <v>1.6500000000000001E-2</v>
      </c>
      <c r="N509" s="378"/>
      <c r="O509" s="390"/>
      <c r="P509" s="305">
        <f t="shared" si="143"/>
        <v>2.3735842710519886E-6</v>
      </c>
      <c r="Q509" s="306">
        <f t="shared" si="144"/>
        <v>2.3735842710519886E-6</v>
      </c>
      <c r="R509" s="306">
        <f t="shared" ref="R509:R540" si="151">ND代替値*2.71828^(-(0.69315/2.062)*(C509-事故日Cb)/365.25)</f>
        <v>2.3670398000093859E-6</v>
      </c>
      <c r="S509" s="306">
        <f t="shared" si="148"/>
        <v>2.3670398000093859E-6</v>
      </c>
      <c r="T509" s="99"/>
      <c r="U509" s="100"/>
      <c r="V509" s="283">
        <f t="shared" si="145"/>
        <v>7.2206619177806917E-4</v>
      </c>
      <c r="W509" s="284">
        <f t="shared" si="146"/>
        <v>7.2206619177806917E-4</v>
      </c>
      <c r="X509" s="284">
        <f t="shared" ref="X509:X540" si="152">ND代替値*2.71828^(-(0.69315/30.07)*(C509-事故日Cb)/365.25)</f>
        <v>7.2192949432079204E-4</v>
      </c>
      <c r="Y509" s="284">
        <f t="shared" si="141"/>
        <v>7.2192949432079204E-4</v>
      </c>
      <c r="Z509" s="99"/>
      <c r="AA509" s="100"/>
      <c r="AB509" s="221">
        <v>60.08</v>
      </c>
      <c r="AC509" s="6"/>
      <c r="AD509" s="438">
        <f t="shared" si="136"/>
        <v>6.5629954029162912E-2</v>
      </c>
      <c r="AE509" s="438">
        <f t="shared" si="137"/>
        <v>2.1518543636448964E-5</v>
      </c>
      <c r="AF509" s="225">
        <f t="shared" si="132"/>
        <v>2.0171132636969767E-37</v>
      </c>
      <c r="AG509" s="438">
        <f t="shared" si="138"/>
        <v>9.9999999008330565E-2</v>
      </c>
      <c r="AH509" s="438">
        <f t="shared" si="133"/>
        <v>0.35805899996144092</v>
      </c>
      <c r="AI509" s="438">
        <f t="shared" si="134"/>
        <v>6.4421403142404465E-2</v>
      </c>
      <c r="AJ509" s="437">
        <f t="shared" si="135"/>
        <v>1.0163446736481746E-249</v>
      </c>
    </row>
    <row r="510" spans="2:36" ht="12" customHeight="1" x14ac:dyDescent="0.2">
      <c r="B510" s="332">
        <v>38231</v>
      </c>
      <c r="C510" s="338">
        <v>38231</v>
      </c>
      <c r="D510" s="93">
        <v>3.28</v>
      </c>
      <c r="E510" s="94">
        <v>3.4</v>
      </c>
      <c r="F510" s="94">
        <v>3.12</v>
      </c>
      <c r="G510" s="94">
        <v>2.93</v>
      </c>
      <c r="H510" s="94"/>
      <c r="I510" s="211"/>
      <c r="J510" s="377">
        <v>0.17</v>
      </c>
      <c r="K510" s="361">
        <f>ND代替値</f>
        <v>1.6500000000000001E-2</v>
      </c>
      <c r="L510" s="361">
        <f t="shared" si="150"/>
        <v>1.6500000000000001E-2</v>
      </c>
      <c r="M510" s="361">
        <f t="shared" si="149"/>
        <v>1.6500000000000001E-2</v>
      </c>
      <c r="N510" s="355"/>
      <c r="O510" s="389"/>
      <c r="P510" s="305">
        <f t="shared" si="143"/>
        <v>2.3025793720956731E-6</v>
      </c>
      <c r="Q510" s="306">
        <f t="shared" si="144"/>
        <v>2.3025793720956731E-6</v>
      </c>
      <c r="R510" s="306">
        <f t="shared" si="151"/>
        <v>2.3025793720956731E-6</v>
      </c>
      <c r="S510" s="306">
        <f t="shared" si="148"/>
        <v>2.3025793720956731E-6</v>
      </c>
      <c r="T510" s="99"/>
      <c r="U510" s="100"/>
      <c r="V510" s="283">
        <f t="shared" si="145"/>
        <v>7.2056394227306233E-4</v>
      </c>
      <c r="W510" s="284">
        <f t="shared" si="146"/>
        <v>7.2056394227306233E-4</v>
      </c>
      <c r="X510" s="284">
        <f t="shared" si="152"/>
        <v>7.2056394227306233E-4</v>
      </c>
      <c r="Y510" s="284">
        <f t="shared" si="141"/>
        <v>7.2056394227306233E-4</v>
      </c>
      <c r="Z510" s="99"/>
      <c r="AA510" s="100"/>
      <c r="AB510" s="221">
        <v>52</v>
      </c>
      <c r="AC510" s="6"/>
      <c r="AD510" s="438">
        <f t="shared" si="136"/>
        <v>6.5505812933914762E-2</v>
      </c>
      <c r="AE510" s="438">
        <f t="shared" si="137"/>
        <v>2.0932539746324301E-5</v>
      </c>
      <c r="AF510" s="225">
        <f t="shared" si="132"/>
        <v>1.3654083856738669E-37</v>
      </c>
      <c r="AG510" s="438">
        <f t="shared" si="138"/>
        <v>9.9999999003872284E-2</v>
      </c>
      <c r="AH510" s="438">
        <f t="shared" si="133"/>
        <v>0.35640951933319931</v>
      </c>
      <c r="AI510" s="438">
        <f t="shared" si="134"/>
        <v>6.4294175484052959E-2</v>
      </c>
      <c r="AJ510" s="437">
        <f t="shared" si="135"/>
        <v>7.8006692437845151E-251</v>
      </c>
    </row>
    <row r="511" spans="2:36" ht="12" customHeight="1" x14ac:dyDescent="0.2">
      <c r="B511" s="332">
        <v>38260</v>
      </c>
      <c r="C511" s="338">
        <v>38261</v>
      </c>
      <c r="D511" s="93">
        <v>3.96</v>
      </c>
      <c r="E511" s="94">
        <v>3.81</v>
      </c>
      <c r="F511" s="94">
        <v>3.12</v>
      </c>
      <c r="G511" s="94">
        <v>3.06</v>
      </c>
      <c r="H511" s="94">
        <v>2.0499999999999998</v>
      </c>
      <c r="I511" s="211">
        <v>2</v>
      </c>
      <c r="J511" s="362">
        <f t="shared" ref="J511:J516" si="153">ND代替値</f>
        <v>1.6500000000000001E-2</v>
      </c>
      <c r="K511" s="378">
        <v>0.19</v>
      </c>
      <c r="L511" s="361">
        <f t="shared" si="150"/>
        <v>1.6500000000000001E-2</v>
      </c>
      <c r="M511" s="361">
        <f t="shared" si="149"/>
        <v>1.6500000000000001E-2</v>
      </c>
      <c r="N511" s="361">
        <f>ND代替値</f>
        <v>1.6500000000000001E-2</v>
      </c>
      <c r="O511" s="380">
        <f>ND代替値</f>
        <v>1.6500000000000001E-2</v>
      </c>
      <c r="P511" s="305">
        <f t="shared" si="143"/>
        <v>2.2419367569362632E-6</v>
      </c>
      <c r="Q511" s="306">
        <f t="shared" si="144"/>
        <v>2.2419367569362632E-6</v>
      </c>
      <c r="R511" s="306">
        <f t="shared" si="151"/>
        <v>2.2398743632360916E-6</v>
      </c>
      <c r="S511" s="306">
        <f t="shared" si="148"/>
        <v>2.2398743632360916E-6</v>
      </c>
      <c r="T511" s="306">
        <f>ND代替値*2.71828^(-(0.69315/2.062)*(C511-事故日Cb)/365.25)</f>
        <v>2.2398743632360916E-6</v>
      </c>
      <c r="U511" s="307">
        <f>ND代替値*2.71828^(-(0.69315/2.062)*(C511-事故日Cb)/365.25)</f>
        <v>2.2398743632360916E-6</v>
      </c>
      <c r="V511" s="283">
        <f t="shared" si="145"/>
        <v>7.1924636394842402E-4</v>
      </c>
      <c r="W511" s="284">
        <f t="shared" si="146"/>
        <v>7.1924636394842402E-4</v>
      </c>
      <c r="X511" s="284">
        <f t="shared" si="152"/>
        <v>7.1920097320941846E-4</v>
      </c>
      <c r="Y511" s="284">
        <f t="shared" si="141"/>
        <v>7.1920097320941846E-4</v>
      </c>
      <c r="Z511" s="284">
        <f>ND代替値*2.71828^(-(0.69315/30.07)*(C511-事故日Cb)/365.25)</f>
        <v>7.1920097320941846E-4</v>
      </c>
      <c r="AA511" s="296">
        <f>ND代替値*2.71828^(-(0.69315/30.07)*(C511-事故日Cb)/365.25)</f>
        <v>7.1920097320941846E-4</v>
      </c>
      <c r="AB511" s="221">
        <v>41.25</v>
      </c>
      <c r="AC511" s="6"/>
      <c r="AD511" s="438">
        <f t="shared" si="136"/>
        <v>6.5381906655401681E-2</v>
      </c>
      <c r="AE511" s="438">
        <f t="shared" si="137"/>
        <v>2.0362494211237197E-5</v>
      </c>
      <c r="AF511" s="225">
        <f t="shared" si="132"/>
        <v>9.2426146474867207E-38</v>
      </c>
      <c r="AG511" s="438">
        <f t="shared" si="138"/>
        <v>9.9999998999414003E-2</v>
      </c>
      <c r="AH511" s="438">
        <f t="shared" si="133"/>
        <v>0.35476763741450901</v>
      </c>
      <c r="AI511" s="438">
        <f t="shared" si="134"/>
        <v>6.416719909121664E-2</v>
      </c>
      <c r="AJ511" s="437">
        <f t="shared" si="135"/>
        <v>5.9871854724745721E-252</v>
      </c>
    </row>
    <row r="512" spans="2:36" ht="12" customHeight="1" x14ac:dyDescent="0.2">
      <c r="B512" s="332">
        <v>38289</v>
      </c>
      <c r="C512" s="338">
        <v>38292</v>
      </c>
      <c r="D512" s="93">
        <v>4.2</v>
      </c>
      <c r="E512" s="94">
        <v>4.5</v>
      </c>
      <c r="F512" s="94">
        <v>4.24</v>
      </c>
      <c r="G512" s="94">
        <v>4.2699999999999996</v>
      </c>
      <c r="H512" s="94"/>
      <c r="I512" s="211"/>
      <c r="J512" s="362">
        <f t="shared" si="153"/>
        <v>1.6500000000000001E-2</v>
      </c>
      <c r="K512" s="361">
        <f>ND代替値</f>
        <v>1.6500000000000001E-2</v>
      </c>
      <c r="L512" s="361">
        <f t="shared" si="150"/>
        <v>1.6500000000000001E-2</v>
      </c>
      <c r="M512" s="361">
        <f t="shared" si="149"/>
        <v>1.6500000000000001E-2</v>
      </c>
      <c r="N512" s="355"/>
      <c r="O512" s="389"/>
      <c r="P512" s="305">
        <f t="shared" si="143"/>
        <v>2.1828912753297462E-6</v>
      </c>
      <c r="Q512" s="306">
        <f t="shared" si="144"/>
        <v>2.1828912753297462E-6</v>
      </c>
      <c r="R512" s="306">
        <f t="shared" si="151"/>
        <v>2.1768725849825044E-6</v>
      </c>
      <c r="S512" s="306">
        <f t="shared" si="148"/>
        <v>2.1768725849825044E-6</v>
      </c>
      <c r="T512" s="99"/>
      <c r="U512" s="100"/>
      <c r="V512" s="283">
        <f t="shared" si="145"/>
        <v>7.1793119486540842E-4</v>
      </c>
      <c r="W512" s="284">
        <f t="shared" si="146"/>
        <v>7.1793119486540842E-4</v>
      </c>
      <c r="X512" s="284">
        <f t="shared" si="152"/>
        <v>7.1779528022218695E-4</v>
      </c>
      <c r="Y512" s="284">
        <f t="shared" si="141"/>
        <v>7.1779528022218695E-4</v>
      </c>
      <c r="Z512" s="99"/>
      <c r="AA512" s="100"/>
      <c r="AB512" s="221">
        <v>67.64</v>
      </c>
      <c r="AC512" s="6"/>
      <c r="AD512" s="438">
        <f t="shared" si="136"/>
        <v>6.5254116383835173E-2</v>
      </c>
      <c r="AE512" s="438">
        <f t="shared" si="137"/>
        <v>1.9789750772568222E-5</v>
      </c>
      <c r="AF512" s="225">
        <f t="shared" si="132"/>
        <v>6.1755864124839534E-38</v>
      </c>
      <c r="AG512" s="438">
        <f t="shared" si="138"/>
        <v>9.9999998994807104E-2</v>
      </c>
      <c r="AH512" s="438">
        <f t="shared" si="133"/>
        <v>0.35307897178298253</v>
      </c>
      <c r="AI512" s="438">
        <f t="shared" si="134"/>
        <v>6.403625359323295E-2</v>
      </c>
      <c r="AJ512" s="437">
        <f t="shared" si="135"/>
        <v>4.2184210154158813E-253</v>
      </c>
    </row>
    <row r="513" spans="2:36" ht="12" customHeight="1" x14ac:dyDescent="0.2">
      <c r="B513" s="332">
        <v>38321</v>
      </c>
      <c r="C513" s="338">
        <v>38322</v>
      </c>
      <c r="D513" s="93">
        <v>4.8</v>
      </c>
      <c r="E513" s="94">
        <v>5.0999999999999996</v>
      </c>
      <c r="F513" s="94">
        <v>4.6100000000000003</v>
      </c>
      <c r="G513" s="94">
        <v>4.58</v>
      </c>
      <c r="H513" s="94"/>
      <c r="I513" s="211"/>
      <c r="J513" s="362">
        <f t="shared" si="153"/>
        <v>1.6500000000000001E-2</v>
      </c>
      <c r="K513" s="378">
        <v>0.41</v>
      </c>
      <c r="L513" s="361">
        <f t="shared" si="150"/>
        <v>1.6500000000000001E-2</v>
      </c>
      <c r="M513" s="361">
        <f t="shared" si="149"/>
        <v>1.6500000000000001E-2</v>
      </c>
      <c r="N513" s="355"/>
      <c r="O513" s="389"/>
      <c r="P513" s="305">
        <f t="shared" si="143"/>
        <v>2.1195406866679568E-6</v>
      </c>
      <c r="Q513" s="306">
        <f t="shared" si="144"/>
        <v>2.1195406866679568E-6</v>
      </c>
      <c r="R513" s="306">
        <f t="shared" si="151"/>
        <v>2.1175908870824328E-6</v>
      </c>
      <c r="S513" s="306">
        <f t="shared" si="148"/>
        <v>2.1175908870824328E-6</v>
      </c>
      <c r="T513" s="99"/>
      <c r="U513" s="100"/>
      <c r="V513" s="283">
        <f t="shared" si="145"/>
        <v>7.1648276450045237E-4</v>
      </c>
      <c r="W513" s="284">
        <f t="shared" si="146"/>
        <v>7.1648276450045237E-4</v>
      </c>
      <c r="X513" s="284">
        <f t="shared" si="152"/>
        <v>7.1643754816875366E-4</v>
      </c>
      <c r="Y513" s="284">
        <f t="shared" si="141"/>
        <v>7.1643754816875366E-4</v>
      </c>
      <c r="Z513" s="99"/>
      <c r="AA513" s="100"/>
      <c r="AB513" s="221">
        <v>48.29</v>
      </c>
      <c r="AC513" s="6"/>
      <c r="AD513" s="438">
        <f t="shared" si="136"/>
        <v>6.5130686197159421E-2</v>
      </c>
      <c r="AE513" s="438">
        <f t="shared" si="137"/>
        <v>1.9250826246203933E-5</v>
      </c>
      <c r="AF513" s="225">
        <f t="shared" si="132"/>
        <v>4.1803291990677425E-38</v>
      </c>
      <c r="AG513" s="438">
        <f t="shared" si="138"/>
        <v>9.9999998990348837E-2</v>
      </c>
      <c r="AH513" s="438">
        <f t="shared" si="133"/>
        <v>0.35145243279287691</v>
      </c>
      <c r="AI513" s="438">
        <f t="shared" si="134"/>
        <v>6.390978657766265E-2</v>
      </c>
      <c r="AJ513" s="437">
        <f t="shared" si="135"/>
        <v>3.2377310498583943E-254</v>
      </c>
    </row>
    <row r="514" spans="2:36" ht="12" customHeight="1" x14ac:dyDescent="0.2">
      <c r="B514" s="332">
        <v>38348</v>
      </c>
      <c r="C514" s="338">
        <v>38356</v>
      </c>
      <c r="D514" s="93">
        <v>4.2</v>
      </c>
      <c r="E514" s="94">
        <v>4.4000000000000004</v>
      </c>
      <c r="F514" s="94">
        <v>2.95</v>
      </c>
      <c r="G514" s="94">
        <v>3.05</v>
      </c>
      <c r="H514" s="94">
        <v>3.25</v>
      </c>
      <c r="I514" s="211">
        <v>3.31</v>
      </c>
      <c r="J514" s="362">
        <f t="shared" si="153"/>
        <v>1.6500000000000001E-2</v>
      </c>
      <c r="K514" s="361">
        <f>ND代替値</f>
        <v>1.6500000000000001E-2</v>
      </c>
      <c r="L514" s="361">
        <f t="shared" si="150"/>
        <v>1.6500000000000001E-2</v>
      </c>
      <c r="M514" s="361">
        <f t="shared" si="149"/>
        <v>1.6500000000000001E-2</v>
      </c>
      <c r="N514" s="361">
        <f>ND代替値</f>
        <v>1.6500000000000001E-2</v>
      </c>
      <c r="O514" s="380">
        <f>ND代替値</f>
        <v>1.6500000000000001E-2</v>
      </c>
      <c r="P514" s="305">
        <f t="shared" si="143"/>
        <v>2.0675208699650211E-6</v>
      </c>
      <c r="Q514" s="306">
        <f t="shared" si="144"/>
        <v>2.0675208699650211E-6</v>
      </c>
      <c r="R514" s="306">
        <f t="shared" si="151"/>
        <v>2.0523542038368474E-6</v>
      </c>
      <c r="S514" s="306">
        <f t="shared" si="148"/>
        <v>2.0523542038368474E-6</v>
      </c>
      <c r="T514" s="306">
        <f>ND代替値*2.71828^(-(0.69315/2.062)*(C514-事故日Cb)/365.25)</f>
        <v>2.0523542038368474E-6</v>
      </c>
      <c r="U514" s="307">
        <f>ND代替値*2.71828^(-(0.69315/2.062)*(C514-事故日Cb)/365.25)</f>
        <v>2.0523542038368474E-6</v>
      </c>
      <c r="V514" s="283">
        <f t="shared" si="145"/>
        <v>7.1526292461274882E-4</v>
      </c>
      <c r="W514" s="284">
        <f t="shared" si="146"/>
        <v>7.1526292461274882E-4</v>
      </c>
      <c r="X514" s="284">
        <f t="shared" si="152"/>
        <v>7.1490188957291792E-4</v>
      </c>
      <c r="Y514" s="284">
        <f t="shared" si="141"/>
        <v>7.1490188957291792E-4</v>
      </c>
      <c r="Z514" s="284">
        <f>ND代替値*2.71828^(-(0.69315/30.07)*(C514-事故日Cb)/365.25)</f>
        <v>7.1490188957291792E-4</v>
      </c>
      <c r="AA514" s="296">
        <f>ND代替値*2.71828^(-(0.69315/30.07)*(C514-事故日Cb)/365.25)</f>
        <v>7.1490188957291792E-4</v>
      </c>
      <c r="AB514" s="221">
        <v>23.27</v>
      </c>
      <c r="AC514" s="6"/>
      <c r="AD514" s="438">
        <f t="shared" si="136"/>
        <v>6.4991080870265269E-2</v>
      </c>
      <c r="AE514" s="438">
        <f t="shared" si="137"/>
        <v>1.8657765489425886E-5</v>
      </c>
      <c r="AF514" s="225">
        <f t="shared" si="132"/>
        <v>2.6862539574846785E-38</v>
      </c>
      <c r="AG514" s="438">
        <f t="shared" si="138"/>
        <v>9.9999998985296115E-2</v>
      </c>
      <c r="AH514" s="438">
        <f t="shared" si="133"/>
        <v>0.34961807831399144</v>
      </c>
      <c r="AI514" s="438">
        <f t="shared" si="134"/>
        <v>6.3766759202914414E-2</v>
      </c>
      <c r="AJ514" s="437">
        <f t="shared" si="135"/>
        <v>1.7647251084778079E-255</v>
      </c>
    </row>
    <row r="515" spans="2:36" ht="12" customHeight="1" x14ac:dyDescent="0.2">
      <c r="B515" s="332">
        <v>38383</v>
      </c>
      <c r="C515" s="338">
        <v>38384</v>
      </c>
      <c r="D515" s="93">
        <v>3.2</v>
      </c>
      <c r="E515" s="94">
        <v>2.9</v>
      </c>
      <c r="F515" s="94">
        <v>2.59</v>
      </c>
      <c r="G515" s="94">
        <v>2.64</v>
      </c>
      <c r="H515" s="94"/>
      <c r="I515" s="211"/>
      <c r="J515" s="362">
        <f t="shared" si="153"/>
        <v>1.6500000000000001E-2</v>
      </c>
      <c r="K515" s="361">
        <f>ND代替値</f>
        <v>1.6500000000000001E-2</v>
      </c>
      <c r="L515" s="361">
        <f t="shared" si="150"/>
        <v>1.6500000000000001E-2</v>
      </c>
      <c r="M515" s="361">
        <f t="shared" si="149"/>
        <v>1.6500000000000001E-2</v>
      </c>
      <c r="N515" s="384"/>
      <c r="O515" s="391"/>
      <c r="P515" s="305">
        <f t="shared" si="143"/>
        <v>2.0019833427514063E-6</v>
      </c>
      <c r="Q515" s="306">
        <f t="shared" si="144"/>
        <v>2.0019833427514063E-6</v>
      </c>
      <c r="R515" s="306">
        <f t="shared" si="151"/>
        <v>2.0001416860582953E-6</v>
      </c>
      <c r="S515" s="306">
        <f t="shared" si="148"/>
        <v>2.0001416860582953E-6</v>
      </c>
      <c r="T515" s="99"/>
      <c r="U515" s="100"/>
      <c r="V515" s="283">
        <f t="shared" si="145"/>
        <v>7.1368474118651724E-4</v>
      </c>
      <c r="W515" s="284">
        <f t="shared" si="146"/>
        <v>7.1368474118651724E-4</v>
      </c>
      <c r="X515" s="284">
        <f t="shared" si="152"/>
        <v>7.1363970143457239E-4</v>
      </c>
      <c r="Y515" s="284">
        <f t="shared" si="141"/>
        <v>7.1363970143457239E-4</v>
      </c>
      <c r="Z515" s="99"/>
      <c r="AA515" s="100"/>
      <c r="AB515" s="221">
        <v>37.380000000000003</v>
      </c>
      <c r="AC515" s="6"/>
      <c r="AD515" s="438">
        <f t="shared" si="136"/>
        <v>6.4876336494052042E-2</v>
      </c>
      <c r="AE515" s="438">
        <f t="shared" si="137"/>
        <v>1.8183106236893592E-5</v>
      </c>
      <c r="AF515" s="225">
        <f t="shared" si="132"/>
        <v>1.8662816971012E-38</v>
      </c>
      <c r="AG515" s="438">
        <f t="shared" si="138"/>
        <v>9.9999998981135069E-2</v>
      </c>
      <c r="AH515" s="438">
        <f t="shared" si="133"/>
        <v>0.34811462455002107</v>
      </c>
      <c r="AI515" s="438">
        <f t="shared" si="134"/>
        <v>6.3649212328546589E-2</v>
      </c>
      <c r="AJ515" s="437">
        <f t="shared" si="135"/>
        <v>1.6072935056269644E-256</v>
      </c>
    </row>
    <row r="516" spans="2:36" ht="12" customHeight="1" x14ac:dyDescent="0.2">
      <c r="B516" s="332">
        <v>38411</v>
      </c>
      <c r="C516" s="338">
        <v>38412</v>
      </c>
      <c r="D516" s="93">
        <v>3.7</v>
      </c>
      <c r="E516" s="94">
        <v>3.4</v>
      </c>
      <c r="F516" s="94">
        <v>3.09</v>
      </c>
      <c r="G516" s="94">
        <v>3.09</v>
      </c>
      <c r="H516" s="94"/>
      <c r="I516" s="211"/>
      <c r="J516" s="362">
        <f t="shared" si="153"/>
        <v>1.6500000000000001E-2</v>
      </c>
      <c r="K516" s="361">
        <f>ND代替値</f>
        <v>1.6500000000000001E-2</v>
      </c>
      <c r="L516" s="361">
        <f t="shared" si="150"/>
        <v>1.6500000000000001E-2</v>
      </c>
      <c r="M516" s="361">
        <f t="shared" si="149"/>
        <v>1.6500000000000001E-2</v>
      </c>
      <c r="N516" s="384"/>
      <c r="O516" s="391"/>
      <c r="P516" s="305">
        <f t="shared" si="143"/>
        <v>1.9510522750632073E-6</v>
      </c>
      <c r="Q516" s="306">
        <f t="shared" si="144"/>
        <v>1.9510522750632073E-6</v>
      </c>
      <c r="R516" s="306">
        <f t="shared" si="151"/>
        <v>1.9492574706788501E-6</v>
      </c>
      <c r="S516" s="306">
        <f t="shared" si="148"/>
        <v>1.9492574706788501E-6</v>
      </c>
      <c r="T516" s="99"/>
      <c r="U516" s="100"/>
      <c r="V516" s="283">
        <f t="shared" si="145"/>
        <v>7.1242470197276986E-4</v>
      </c>
      <c r="W516" s="284">
        <f t="shared" si="146"/>
        <v>7.1242470197276986E-4</v>
      </c>
      <c r="X516" s="284">
        <f t="shared" si="152"/>
        <v>7.1237974174032505E-4</v>
      </c>
      <c r="Y516" s="284">
        <f t="shared" si="141"/>
        <v>7.1237974174032505E-4</v>
      </c>
      <c r="Z516" s="99"/>
      <c r="AA516" s="100"/>
      <c r="AB516" s="221">
        <v>33.33</v>
      </c>
      <c r="AC516" s="6"/>
      <c r="AD516" s="438">
        <f t="shared" si="136"/>
        <v>6.4761794703665915E-2</v>
      </c>
      <c r="AE516" s="438">
        <f t="shared" si="137"/>
        <v>1.772052246071682E-5</v>
      </c>
      <c r="AF516" s="225">
        <f t="shared" si="132"/>
        <v>1.2966039056844649E-38</v>
      </c>
      <c r="AG516" s="438">
        <f t="shared" si="138"/>
        <v>9.9999998976973994E-2</v>
      </c>
      <c r="AH516" s="438">
        <f t="shared" si="133"/>
        <v>0.34661763605017937</v>
      </c>
      <c r="AI516" s="438">
        <f t="shared" si="134"/>
        <v>6.353188213866838E-2</v>
      </c>
      <c r="AJ516" s="437">
        <f t="shared" si="135"/>
        <v>1.4639064185237117E-257</v>
      </c>
    </row>
    <row r="517" spans="2:36" ht="12" customHeight="1" x14ac:dyDescent="0.2">
      <c r="B517" s="334">
        <v>38442</v>
      </c>
      <c r="C517" s="340">
        <v>38443</v>
      </c>
      <c r="D517" s="97">
        <v>4.7</v>
      </c>
      <c r="E517" s="98">
        <v>4.5999999999999996</v>
      </c>
      <c r="F517" s="98">
        <v>3.98</v>
      </c>
      <c r="G517" s="98">
        <v>4.07</v>
      </c>
      <c r="H517" s="98">
        <v>2.31</v>
      </c>
      <c r="I517" s="212">
        <v>2.27</v>
      </c>
      <c r="J517" s="392">
        <v>0.28999999999999998</v>
      </c>
      <c r="K517" s="363">
        <f>ND代替値</f>
        <v>1.6500000000000001E-2</v>
      </c>
      <c r="L517" s="363">
        <f t="shared" si="150"/>
        <v>1.6500000000000001E-2</v>
      </c>
      <c r="M517" s="363">
        <f t="shared" si="149"/>
        <v>1.6500000000000001E-2</v>
      </c>
      <c r="N517" s="363">
        <f>ND代替値</f>
        <v>1.6500000000000001E-2</v>
      </c>
      <c r="O517" s="381">
        <f>ND代替値</f>
        <v>1.6500000000000001E-2</v>
      </c>
      <c r="P517" s="310">
        <f t="shared" si="143"/>
        <v>1.8961743029714622E-6</v>
      </c>
      <c r="Q517" s="311">
        <f t="shared" si="144"/>
        <v>1.8961743029714622E-6</v>
      </c>
      <c r="R517" s="311">
        <f t="shared" si="151"/>
        <v>1.8944299817167341E-6</v>
      </c>
      <c r="S517" s="311">
        <f t="shared" si="148"/>
        <v>1.8944299817167341E-6</v>
      </c>
      <c r="T517" s="311">
        <f>ND代替値*2.71828^(-(0.69315/2.062)*(C517-事故日Cb)/365.25)</f>
        <v>1.8944299817167341E-6</v>
      </c>
      <c r="U517" s="312">
        <f>ND代替値*2.71828^(-(0.69315/2.062)*(C517-事故日Cb)/365.25)</f>
        <v>1.8944299817167341E-6</v>
      </c>
      <c r="V517" s="297">
        <f t="shared" si="145"/>
        <v>7.1103225334603242E-4</v>
      </c>
      <c r="W517" s="293">
        <f t="shared" si="146"/>
        <v>7.1103225334603242E-4</v>
      </c>
      <c r="X517" s="293">
        <f t="shared" si="152"/>
        <v>7.1098738098927979E-4</v>
      </c>
      <c r="Y517" s="293">
        <f t="shared" si="141"/>
        <v>7.1098738098927979E-4</v>
      </c>
      <c r="Z517" s="293">
        <f>ND代替値*2.71828^(-(0.69315/30.07)*(C517-事故日Cb)/365.25)</f>
        <v>7.1098738098927979E-4</v>
      </c>
      <c r="AA517" s="298">
        <f>ND代替値*2.71828^(-(0.69315/30.07)*(C517-事故日Cb)/365.25)</f>
        <v>7.1098738098927979E-4</v>
      </c>
      <c r="AB517" s="222">
        <v>27.35</v>
      </c>
      <c r="AC517" s="6"/>
      <c r="AD517" s="438">
        <f t="shared" si="136"/>
        <v>6.4635216453570885E-2</v>
      </c>
      <c r="AE517" s="438">
        <f t="shared" si="137"/>
        <v>1.7222090742879403E-5</v>
      </c>
      <c r="AF517" s="225">
        <f t="shared" si="132"/>
        <v>8.6634461867303826E-39</v>
      </c>
      <c r="AG517" s="438">
        <f t="shared" si="138"/>
        <v>9.9999998972367124E-2</v>
      </c>
      <c r="AH517" s="438">
        <f t="shared" si="133"/>
        <v>0.34496776377449878</v>
      </c>
      <c r="AI517" s="438">
        <f t="shared" si="134"/>
        <v>6.340223312698777E-2</v>
      </c>
      <c r="AJ517" s="437">
        <f t="shared" si="135"/>
        <v>1.0314318186555643E-258</v>
      </c>
    </row>
    <row r="518" spans="2:36" ht="12" customHeight="1" x14ac:dyDescent="0.2">
      <c r="B518" s="330">
        <v>38469</v>
      </c>
      <c r="C518" s="331">
        <v>38474</v>
      </c>
      <c r="D518" s="89">
        <v>4.4000000000000004</v>
      </c>
      <c r="E518" s="90">
        <v>4</v>
      </c>
      <c r="F518" s="90">
        <v>3.53</v>
      </c>
      <c r="G518" s="90">
        <v>3.49</v>
      </c>
      <c r="H518" s="90"/>
      <c r="I518" s="210"/>
      <c r="J518" s="360">
        <f>ND代替値</f>
        <v>1.6500000000000001E-2</v>
      </c>
      <c r="K518" s="393">
        <v>0.34</v>
      </c>
      <c r="L518" s="364">
        <f t="shared" si="150"/>
        <v>1.6500000000000001E-2</v>
      </c>
      <c r="M518" s="364">
        <f t="shared" si="149"/>
        <v>1.6500000000000001E-2</v>
      </c>
      <c r="N518" s="352"/>
      <c r="O518" s="388"/>
      <c r="P518" s="303">
        <f t="shared" si="143"/>
        <v>1.8496365600076971E-6</v>
      </c>
      <c r="Q518" s="304">
        <f t="shared" si="144"/>
        <v>1.8496365600076971E-6</v>
      </c>
      <c r="R518" s="304">
        <f t="shared" si="151"/>
        <v>1.8411446459032449E-6</v>
      </c>
      <c r="S518" s="304">
        <f t="shared" si="148"/>
        <v>1.8411446459032449E-6</v>
      </c>
      <c r="T518" s="127"/>
      <c r="U518" s="281"/>
      <c r="V518" s="287">
        <f t="shared" si="145"/>
        <v>7.0982169316643052E-4</v>
      </c>
      <c r="W518" s="288">
        <f t="shared" si="146"/>
        <v>7.0982169316643052E-4</v>
      </c>
      <c r="X518" s="288">
        <f t="shared" si="152"/>
        <v>7.0959774163575256E-4</v>
      </c>
      <c r="Y518" s="288">
        <f t="shared" si="141"/>
        <v>7.0959774163575256E-4</v>
      </c>
      <c r="Z518" s="127"/>
      <c r="AA518" s="281"/>
      <c r="AB518" s="223">
        <v>28.38</v>
      </c>
      <c r="AC518" s="6"/>
      <c r="AD518" s="438">
        <f t="shared" si="136"/>
        <v>6.4508885603250229E-2</v>
      </c>
      <c r="AE518" s="438">
        <f t="shared" si="137"/>
        <v>1.6737678599120407E-5</v>
      </c>
      <c r="AF518" s="225">
        <f t="shared" si="132"/>
        <v>5.7886066439659707E-39</v>
      </c>
      <c r="AG518" s="438">
        <f t="shared" si="138"/>
        <v>9.999999896776024E-2</v>
      </c>
      <c r="AH518" s="438">
        <f t="shared" si="133"/>
        <v>0.3433257447591343</v>
      </c>
      <c r="AI518" s="438">
        <f t="shared" si="134"/>
        <v>6.3272848689024538E-2</v>
      </c>
      <c r="AJ518" s="437">
        <f t="shared" si="135"/>
        <v>7.2672104109502833E-260</v>
      </c>
    </row>
    <row r="519" spans="2:36" ht="12" customHeight="1" x14ac:dyDescent="0.2">
      <c r="B519" s="332">
        <v>38502</v>
      </c>
      <c r="C519" s="333">
        <v>38504</v>
      </c>
      <c r="D519" s="93">
        <v>3.25</v>
      </c>
      <c r="E519" s="94">
        <v>3.16</v>
      </c>
      <c r="F519" s="94">
        <v>2.46</v>
      </c>
      <c r="G519" s="94">
        <v>2.4500000000000002</v>
      </c>
      <c r="H519" s="94"/>
      <c r="I519" s="211"/>
      <c r="J519" s="377">
        <v>0.22</v>
      </c>
      <c r="K519" s="361">
        <f>ND代替値</f>
        <v>1.6500000000000001E-2</v>
      </c>
      <c r="L519" s="361">
        <f t="shared" si="150"/>
        <v>1.6500000000000001E-2</v>
      </c>
      <c r="M519" s="361">
        <f t="shared" si="149"/>
        <v>1.6500000000000001E-2</v>
      </c>
      <c r="N519" s="355"/>
      <c r="O519" s="389"/>
      <c r="P519" s="305">
        <f t="shared" si="143"/>
        <v>1.794305363786447E-6</v>
      </c>
      <c r="Q519" s="306">
        <f t="shared" si="144"/>
        <v>1.794305363786447E-6</v>
      </c>
      <c r="R519" s="306">
        <f t="shared" si="151"/>
        <v>1.7910056614529223E-6</v>
      </c>
      <c r="S519" s="306">
        <f t="shared" si="148"/>
        <v>1.7910056614529223E-6</v>
      </c>
      <c r="T519" s="99"/>
      <c r="U519" s="100"/>
      <c r="V519" s="283">
        <f t="shared" si="145"/>
        <v>7.0834491818465707E-4</v>
      </c>
      <c r="W519" s="284">
        <f t="shared" si="146"/>
        <v>7.0834491818465707E-4</v>
      </c>
      <c r="X519" s="284">
        <f t="shared" si="152"/>
        <v>7.0825551548101321E-4</v>
      </c>
      <c r="Y519" s="284">
        <f t="shared" si="141"/>
        <v>7.0825551548101321E-4</v>
      </c>
      <c r="Z519" s="99"/>
      <c r="AA519" s="100"/>
      <c r="AB519" s="221">
        <v>36.21</v>
      </c>
      <c r="AC519" s="6"/>
      <c r="AD519" s="438">
        <f t="shared" si="136"/>
        <v>6.4386865043728467E-2</v>
      </c>
      <c r="AE519" s="438">
        <f t="shared" si="137"/>
        <v>1.6281869649572019E-5</v>
      </c>
      <c r="AF519" s="225">
        <f t="shared" si="132"/>
        <v>3.9183779093061727E-39</v>
      </c>
      <c r="AG519" s="438">
        <f t="shared" si="138"/>
        <v>9.9999998963301959E-2</v>
      </c>
      <c r="AH519" s="438">
        <f t="shared" si="133"/>
        <v>0.34174413623870109</v>
      </c>
      <c r="AI519" s="438">
        <f t="shared" si="134"/>
        <v>6.3147889343476926E-2</v>
      </c>
      <c r="AJ519" s="437">
        <f t="shared" si="135"/>
        <v>5.5777440676024015E-261</v>
      </c>
    </row>
    <row r="520" spans="2:36" ht="12" customHeight="1" x14ac:dyDescent="0.2">
      <c r="B520" s="332">
        <v>38531</v>
      </c>
      <c r="C520" s="333">
        <v>38534</v>
      </c>
      <c r="D520" s="93">
        <v>2.57</v>
      </c>
      <c r="E520" s="94">
        <v>2.5299999999999998</v>
      </c>
      <c r="F520" s="94">
        <v>2.2000000000000002</v>
      </c>
      <c r="G520" s="94">
        <v>2.02</v>
      </c>
      <c r="H520" s="94">
        <v>2</v>
      </c>
      <c r="I520" s="211">
        <v>2.0499999999999998</v>
      </c>
      <c r="J520" s="362">
        <f t="shared" ref="J520:J527" si="154">ND代替値</f>
        <v>1.6500000000000001E-2</v>
      </c>
      <c r="K520" s="378">
        <v>0.21</v>
      </c>
      <c r="L520" s="361">
        <f t="shared" si="150"/>
        <v>1.6500000000000001E-2</v>
      </c>
      <c r="M520" s="361">
        <f t="shared" si="149"/>
        <v>1.6500000000000001E-2</v>
      </c>
      <c r="N520" s="361">
        <f>ND代替値</f>
        <v>1.6500000000000001E-2</v>
      </c>
      <c r="O520" s="380">
        <f>ND代替値</f>
        <v>1.6500000000000001E-2</v>
      </c>
      <c r="P520" s="305">
        <f t="shared" si="143"/>
        <v>1.7470490689662893E-6</v>
      </c>
      <c r="Q520" s="306">
        <f t="shared" si="144"/>
        <v>1.7470490689662893E-6</v>
      </c>
      <c r="R520" s="306">
        <f t="shared" si="151"/>
        <v>1.742232087247419E-6</v>
      </c>
      <c r="S520" s="306">
        <f t="shared" si="148"/>
        <v>1.742232087247419E-6</v>
      </c>
      <c r="T520" s="306">
        <f>ND代替値*2.71828^(-(0.69315/2.062)*(C520-事故日Cb)/365.25)</f>
        <v>1.742232087247419E-6</v>
      </c>
      <c r="U520" s="307">
        <f>ND代替値*2.71828^(-(0.69315/2.062)*(C520-事故日Cb)/365.25)</f>
        <v>1.742232087247419E-6</v>
      </c>
      <c r="V520" s="283">
        <f t="shared" si="145"/>
        <v>7.0704968280606783E-4</v>
      </c>
      <c r="W520" s="284">
        <f t="shared" si="146"/>
        <v>7.0704968280606783E-4</v>
      </c>
      <c r="X520" s="284">
        <f t="shared" si="152"/>
        <v>7.0691582818870925E-4</v>
      </c>
      <c r="Y520" s="284">
        <f t="shared" si="141"/>
        <v>7.0691582818870925E-4</v>
      </c>
      <c r="Z520" s="284">
        <f>ND代替値*2.71828^(-(0.69315/30.07)*(C520-事故日Cb)/365.25)</f>
        <v>7.0691582818870925E-4</v>
      </c>
      <c r="AA520" s="296">
        <f>ND代替値*2.71828^(-(0.69315/30.07)*(C520-事故日Cb)/365.25)</f>
        <v>7.0691582818870925E-4</v>
      </c>
      <c r="AB520" s="221">
        <v>32.25</v>
      </c>
      <c r="AC520" s="6"/>
      <c r="AD520" s="438">
        <f t="shared" si="136"/>
        <v>6.4265075289882664E-2</v>
      </c>
      <c r="AE520" s="438">
        <f t="shared" si="137"/>
        <v>1.5838473520431084E-5</v>
      </c>
      <c r="AF520" s="225">
        <f t="shared" si="132"/>
        <v>2.6523974393981379E-39</v>
      </c>
      <c r="AG520" s="438">
        <f t="shared" si="138"/>
        <v>9.9999998958843678E-2</v>
      </c>
      <c r="AH520" s="438">
        <f t="shared" si="133"/>
        <v>0.34016981375944033</v>
      </c>
      <c r="AI520" s="438">
        <f t="shared" si="134"/>
        <v>6.3023176783689128E-2</v>
      </c>
      <c r="AJ520" s="437">
        <f t="shared" si="135"/>
        <v>4.2810414346614008E-262</v>
      </c>
    </row>
    <row r="521" spans="2:36" ht="12" customHeight="1" x14ac:dyDescent="0.2">
      <c r="B521" s="332">
        <v>38562</v>
      </c>
      <c r="C521" s="333">
        <v>38565</v>
      </c>
      <c r="D521" s="93">
        <v>1.49</v>
      </c>
      <c r="E521" s="94">
        <v>1.4</v>
      </c>
      <c r="F521" s="94">
        <v>1.41</v>
      </c>
      <c r="G521" s="94">
        <v>1.36</v>
      </c>
      <c r="H521" s="94"/>
      <c r="I521" s="211"/>
      <c r="J521" s="362">
        <f t="shared" si="154"/>
        <v>1.6500000000000001E-2</v>
      </c>
      <c r="K521" s="361">
        <f t="shared" ref="K521:K527" si="155">ND代替値</f>
        <v>1.6500000000000001E-2</v>
      </c>
      <c r="L521" s="361">
        <f t="shared" si="150"/>
        <v>1.6500000000000001E-2</v>
      </c>
      <c r="M521" s="361">
        <f t="shared" si="149"/>
        <v>1.6500000000000001E-2</v>
      </c>
      <c r="N521" s="378"/>
      <c r="O521" s="390"/>
      <c r="P521" s="305">
        <f t="shared" si="143"/>
        <v>1.69790917083284E-6</v>
      </c>
      <c r="Q521" s="306">
        <f t="shared" si="144"/>
        <v>1.69790917083284E-6</v>
      </c>
      <c r="R521" s="306">
        <f t="shared" si="151"/>
        <v>1.6932276781481246E-6</v>
      </c>
      <c r="S521" s="306">
        <f t="shared" si="148"/>
        <v>1.6932276781481246E-6</v>
      </c>
      <c r="T521" s="99"/>
      <c r="U521" s="100"/>
      <c r="V521" s="283">
        <f t="shared" si="145"/>
        <v>7.0566773976404222E-4</v>
      </c>
      <c r="W521" s="284">
        <f t="shared" si="146"/>
        <v>7.0566773976404222E-4</v>
      </c>
      <c r="X521" s="284">
        <f t="shared" si="152"/>
        <v>7.0553414676826633E-4</v>
      </c>
      <c r="Y521" s="284">
        <f t="shared" si="141"/>
        <v>7.0553414676826633E-4</v>
      </c>
      <c r="Z521" s="99"/>
      <c r="AA521" s="100"/>
      <c r="AB521" s="221">
        <v>35.92</v>
      </c>
      <c r="AC521" s="6"/>
      <c r="AD521" s="438">
        <f t="shared" si="136"/>
        <v>6.4139467888024201E-2</v>
      </c>
      <c r="AE521" s="438">
        <f t="shared" si="137"/>
        <v>1.5392978892255677E-5</v>
      </c>
      <c r="AF521" s="225">
        <f t="shared" si="132"/>
        <v>1.7722376418353114E-39</v>
      </c>
      <c r="AG521" s="438">
        <f t="shared" si="138"/>
        <v>9.999999895423678E-2</v>
      </c>
      <c r="AH521" s="438">
        <f t="shared" si="133"/>
        <v>0.33855063260310742</v>
      </c>
      <c r="AI521" s="438">
        <f t="shared" si="134"/>
        <v>6.2894565883021281E-2</v>
      </c>
      <c r="AJ521" s="437">
        <f t="shared" si="135"/>
        <v>3.0163146337906535E-263</v>
      </c>
    </row>
    <row r="522" spans="2:36" ht="12" customHeight="1" x14ac:dyDescent="0.2">
      <c r="B522" s="332">
        <v>38595</v>
      </c>
      <c r="C522" s="333">
        <v>38596</v>
      </c>
      <c r="D522" s="93">
        <v>2.69</v>
      </c>
      <c r="E522" s="94">
        <v>2.75</v>
      </c>
      <c r="F522" s="94">
        <v>2.77</v>
      </c>
      <c r="G522" s="94">
        <v>2.79</v>
      </c>
      <c r="H522" s="94"/>
      <c r="I522" s="211"/>
      <c r="J522" s="362">
        <f t="shared" si="154"/>
        <v>1.6500000000000001E-2</v>
      </c>
      <c r="K522" s="361">
        <f t="shared" si="155"/>
        <v>1.6500000000000001E-2</v>
      </c>
      <c r="L522" s="361">
        <f t="shared" si="150"/>
        <v>1.6500000000000001E-2</v>
      </c>
      <c r="M522" s="361">
        <f t="shared" si="149"/>
        <v>1.6500000000000001E-2</v>
      </c>
      <c r="N522" s="355"/>
      <c r="O522" s="389"/>
      <c r="P522" s="305">
        <f t="shared" si="143"/>
        <v>1.6471168435570301E-6</v>
      </c>
      <c r="Q522" s="306">
        <f t="shared" si="144"/>
        <v>1.6471168435570301E-6</v>
      </c>
      <c r="R522" s="306">
        <f t="shared" si="151"/>
        <v>1.6456016342670745E-6</v>
      </c>
      <c r="S522" s="306">
        <f t="shared" si="148"/>
        <v>1.6456016342670745E-6</v>
      </c>
      <c r="T522" s="99"/>
      <c r="U522" s="100"/>
      <c r="V522" s="283">
        <f t="shared" si="145"/>
        <v>7.0419960702935568E-4</v>
      </c>
      <c r="W522" s="284">
        <f t="shared" si="146"/>
        <v>7.0419960702935568E-4</v>
      </c>
      <c r="X522" s="284">
        <f t="shared" si="152"/>
        <v>7.0415516587237165E-4</v>
      </c>
      <c r="Y522" s="284">
        <f t="shared" si="141"/>
        <v>7.0415516587237165E-4</v>
      </c>
      <c r="Z522" s="99"/>
      <c r="AA522" s="100"/>
      <c r="AB522" s="221">
        <v>40.71</v>
      </c>
      <c r="AC522" s="6"/>
      <c r="AD522" s="438">
        <f t="shared" si="136"/>
        <v>6.4014105988397421E-2</v>
      </c>
      <c r="AE522" s="438">
        <f t="shared" si="137"/>
        <v>1.4960014856973405E-5</v>
      </c>
      <c r="AF522" s="225">
        <f t="shared" si="132"/>
        <v>1.1841461662135829E-39</v>
      </c>
      <c r="AG522" s="438">
        <f t="shared" si="138"/>
        <v>9.9999998949629895E-2</v>
      </c>
      <c r="AH522" s="438">
        <f t="shared" si="133"/>
        <v>0.33693915861981266</v>
      </c>
      <c r="AI522" s="438">
        <f t="shared" si="134"/>
        <v>6.276621743760584E-2</v>
      </c>
      <c r="AJ522" s="437">
        <f t="shared" si="135"/>
        <v>2.125219787959891E-264</v>
      </c>
    </row>
    <row r="523" spans="2:36" ht="12" customHeight="1" x14ac:dyDescent="0.2">
      <c r="B523" s="332">
        <v>38625</v>
      </c>
      <c r="C523" s="333">
        <v>38628</v>
      </c>
      <c r="D523" s="93">
        <v>3.87</v>
      </c>
      <c r="E523" s="94">
        <v>4.1100000000000003</v>
      </c>
      <c r="F523" s="94">
        <v>3.56</v>
      </c>
      <c r="G523" s="94">
        <v>3.38</v>
      </c>
      <c r="H523" s="94">
        <v>2.09</v>
      </c>
      <c r="I523" s="211">
        <v>2.0699999999999998</v>
      </c>
      <c r="J523" s="362">
        <f t="shared" si="154"/>
        <v>1.6500000000000001E-2</v>
      </c>
      <c r="K523" s="361">
        <f t="shared" si="155"/>
        <v>1.6500000000000001E-2</v>
      </c>
      <c r="L523" s="361">
        <f t="shared" si="150"/>
        <v>1.6500000000000001E-2</v>
      </c>
      <c r="M523" s="361">
        <f t="shared" si="149"/>
        <v>1.6500000000000001E-2</v>
      </c>
      <c r="N523" s="361">
        <f>ND代替値</f>
        <v>1.6500000000000001E-2</v>
      </c>
      <c r="O523" s="380">
        <f>ND代替値</f>
        <v>1.6500000000000001E-2</v>
      </c>
      <c r="P523" s="305">
        <f t="shared" si="143"/>
        <v>1.6022617225915315E-6</v>
      </c>
      <c r="Q523" s="306">
        <f t="shared" si="144"/>
        <v>1.6022617225915315E-6</v>
      </c>
      <c r="R523" s="306">
        <f t="shared" si="151"/>
        <v>1.5978439500379898E-6</v>
      </c>
      <c r="S523" s="306">
        <f t="shared" si="148"/>
        <v>1.5978439500379898E-6</v>
      </c>
      <c r="T523" s="306">
        <f>ND代替値*2.71828^(-(0.69315/2.062)*(C523-事故日Cb)/365.25)</f>
        <v>1.5978439500379898E-6</v>
      </c>
      <c r="U523" s="307">
        <f>ND代替値*2.71828^(-(0.69315/2.062)*(C523-事故日Cb)/365.25)</f>
        <v>1.5978439500379898E-6</v>
      </c>
      <c r="V523" s="283">
        <f t="shared" si="145"/>
        <v>7.0286759161378642E-4</v>
      </c>
      <c r="W523" s="284">
        <f t="shared" si="146"/>
        <v>7.0286759161378642E-4</v>
      </c>
      <c r="X523" s="284">
        <f t="shared" si="152"/>
        <v>7.027345287261038E-4</v>
      </c>
      <c r="Y523" s="284">
        <f t="shared" si="141"/>
        <v>7.027345287261038E-4</v>
      </c>
      <c r="Z523" s="284">
        <f>ND代替値*2.71828^(-(0.69315/30.07)*(C523-事故日Cb)/365.25)</f>
        <v>7.027345287261038E-4</v>
      </c>
      <c r="AA523" s="296">
        <f>ND代替値*2.71828^(-(0.69315/30.07)*(C523-事故日Cb)/365.25)</f>
        <v>7.027345287261038E-4</v>
      </c>
      <c r="AB523" s="221">
        <v>30.11</v>
      </c>
      <c r="AC523" s="6"/>
      <c r="AD523" s="438">
        <f t="shared" si="136"/>
        <v>6.3884957156918526E-2</v>
      </c>
      <c r="AE523" s="438">
        <f t="shared" si="137"/>
        <v>1.4525854091254453E-5</v>
      </c>
      <c r="AF523" s="225">
        <f t="shared" si="132"/>
        <v>7.8097970089411557E-40</v>
      </c>
      <c r="AG523" s="438">
        <f t="shared" si="138"/>
        <v>9.9999998944874408E-2</v>
      </c>
      <c r="AH523" s="438">
        <f t="shared" si="133"/>
        <v>0.33528374682355239</v>
      </c>
      <c r="AI523" s="438">
        <f t="shared" si="134"/>
        <v>6.2634003443194905E-2</v>
      </c>
      <c r="AJ523" s="437">
        <f t="shared" si="135"/>
        <v>1.3745717764425313E-265</v>
      </c>
    </row>
    <row r="524" spans="2:36" ht="12" customHeight="1" x14ac:dyDescent="0.2">
      <c r="B524" s="332">
        <v>38656</v>
      </c>
      <c r="C524" s="333">
        <v>38657</v>
      </c>
      <c r="D524" s="93">
        <v>5.12</v>
      </c>
      <c r="E524" s="94">
        <v>5.5</v>
      </c>
      <c r="F524" s="94">
        <v>4.95</v>
      </c>
      <c r="G524" s="94">
        <v>5.05</v>
      </c>
      <c r="H524" s="94"/>
      <c r="I524" s="211"/>
      <c r="J524" s="362">
        <f t="shared" si="154"/>
        <v>1.6500000000000001E-2</v>
      </c>
      <c r="K524" s="361">
        <f t="shared" si="155"/>
        <v>1.6500000000000001E-2</v>
      </c>
      <c r="L524" s="361">
        <f t="shared" si="150"/>
        <v>1.6500000000000001E-2</v>
      </c>
      <c r="M524" s="361">
        <f t="shared" si="149"/>
        <v>1.6500000000000001E-2</v>
      </c>
      <c r="N524" s="355"/>
      <c r="O524" s="389"/>
      <c r="P524" s="305">
        <f t="shared" si="143"/>
        <v>1.5571943119332494E-6</v>
      </c>
      <c r="Q524" s="306">
        <f t="shared" si="144"/>
        <v>1.5571943119332494E-6</v>
      </c>
      <c r="R524" s="306">
        <f t="shared" si="151"/>
        <v>1.5557618238271767E-6</v>
      </c>
      <c r="S524" s="306">
        <f t="shared" si="148"/>
        <v>1.5557618238271767E-6</v>
      </c>
      <c r="T524" s="99"/>
      <c r="U524" s="100"/>
      <c r="V524" s="283">
        <f t="shared" si="145"/>
        <v>7.0149382255438851E-4</v>
      </c>
      <c r="W524" s="284">
        <f t="shared" si="146"/>
        <v>7.0149382255438851E-4</v>
      </c>
      <c r="X524" s="284">
        <f t="shared" si="152"/>
        <v>7.0144955215608055E-4</v>
      </c>
      <c r="Y524" s="284">
        <f t="shared" si="141"/>
        <v>7.0144955215608055E-4</v>
      </c>
      <c r="Z524" s="99"/>
      <c r="AA524" s="100"/>
      <c r="AB524" s="221">
        <v>4.46</v>
      </c>
      <c r="AC524" s="6"/>
      <c r="AD524" s="438">
        <f t="shared" si="136"/>
        <v>6.3768141105098236E-2</v>
      </c>
      <c r="AE524" s="438">
        <f t="shared" si="137"/>
        <v>1.4143289307519788E-5</v>
      </c>
      <c r="AF524" s="225">
        <f t="shared" si="132"/>
        <v>5.3557580656388795E-40</v>
      </c>
      <c r="AG524" s="438">
        <f t="shared" si="138"/>
        <v>9.9999998940564744E-2</v>
      </c>
      <c r="AH524" s="438">
        <f t="shared" si="133"/>
        <v>0.33379055615988729</v>
      </c>
      <c r="AI524" s="438">
        <f t="shared" si="134"/>
        <v>6.2514425088466177E-2</v>
      </c>
      <c r="AJ524" s="437">
        <f t="shared" si="135"/>
        <v>1.1492695736395894E-266</v>
      </c>
    </row>
    <row r="525" spans="2:36" ht="12" customHeight="1" x14ac:dyDescent="0.2">
      <c r="B525" s="332">
        <v>38686</v>
      </c>
      <c r="C525" s="333">
        <v>38687</v>
      </c>
      <c r="D525" s="93">
        <v>4.6500000000000004</v>
      </c>
      <c r="E525" s="94">
        <v>4.9000000000000004</v>
      </c>
      <c r="F525" s="94">
        <v>4</v>
      </c>
      <c r="G525" s="94">
        <v>4.07</v>
      </c>
      <c r="H525" s="94"/>
      <c r="I525" s="211"/>
      <c r="J525" s="362">
        <f t="shared" si="154"/>
        <v>1.6500000000000001E-2</v>
      </c>
      <c r="K525" s="361">
        <f t="shared" si="155"/>
        <v>1.6500000000000001E-2</v>
      </c>
      <c r="L525" s="361">
        <f t="shared" si="150"/>
        <v>1.6500000000000001E-2</v>
      </c>
      <c r="M525" s="361">
        <f t="shared" si="149"/>
        <v>1.6500000000000001E-2</v>
      </c>
      <c r="N525" s="355"/>
      <c r="O525" s="389"/>
      <c r="P525" s="305">
        <f t="shared" si="143"/>
        <v>1.5147880069392992E-6</v>
      </c>
      <c r="Q525" s="306">
        <f t="shared" si="144"/>
        <v>1.5147880069392992E-6</v>
      </c>
      <c r="R525" s="306">
        <f t="shared" si="151"/>
        <v>1.513394529075597E-6</v>
      </c>
      <c r="S525" s="306">
        <f t="shared" si="148"/>
        <v>1.513394529075597E-6</v>
      </c>
      <c r="T525" s="99"/>
      <c r="U525" s="100"/>
      <c r="V525" s="283">
        <f t="shared" si="145"/>
        <v>7.0016692521414304E-4</v>
      </c>
      <c r="W525" s="284">
        <f t="shared" si="146"/>
        <v>7.0016692521414304E-4</v>
      </c>
      <c r="X525" s="284">
        <f t="shared" si="152"/>
        <v>7.001227385546678E-4</v>
      </c>
      <c r="Y525" s="284">
        <f t="shared" si="141"/>
        <v>7.001227385546678E-4</v>
      </c>
      <c r="Z525" s="99"/>
      <c r="AA525" s="100"/>
      <c r="AB525" s="221">
        <v>21.29</v>
      </c>
      <c r="AC525" s="6"/>
      <c r="AD525" s="438">
        <f t="shared" si="136"/>
        <v>6.3647521686787986E-2</v>
      </c>
      <c r="AE525" s="438">
        <f t="shared" si="137"/>
        <v>1.3758132082505428E-5</v>
      </c>
      <c r="AF525" s="225">
        <f t="shared" si="132"/>
        <v>3.625377466935464E-40</v>
      </c>
      <c r="AG525" s="438">
        <f t="shared" si="138"/>
        <v>9.9999998936106463E-2</v>
      </c>
      <c r="AH525" s="438">
        <f t="shared" si="133"/>
        <v>0.33225287366528439</v>
      </c>
      <c r="AI525" s="438">
        <f t="shared" si="134"/>
        <v>6.2390963575223217E-2</v>
      </c>
      <c r="AJ525" s="437">
        <f t="shared" si="135"/>
        <v>8.8208971310170953E-268</v>
      </c>
    </row>
    <row r="526" spans="2:36" ht="12" customHeight="1" x14ac:dyDescent="0.2">
      <c r="B526" s="332">
        <v>38713</v>
      </c>
      <c r="C526" s="333">
        <v>38721</v>
      </c>
      <c r="D526" s="93">
        <v>3</v>
      </c>
      <c r="E526" s="94">
        <v>2.6</v>
      </c>
      <c r="F526" s="94">
        <v>2.5</v>
      </c>
      <c r="G526" s="94">
        <v>2.5499999999999998</v>
      </c>
      <c r="H526" s="94">
        <v>2.73</v>
      </c>
      <c r="I526" s="211">
        <v>2.73</v>
      </c>
      <c r="J526" s="362">
        <f t="shared" si="154"/>
        <v>1.6500000000000001E-2</v>
      </c>
      <c r="K526" s="361">
        <f t="shared" si="155"/>
        <v>1.6500000000000001E-2</v>
      </c>
      <c r="L526" s="361">
        <f t="shared" si="150"/>
        <v>1.6500000000000001E-2</v>
      </c>
      <c r="M526" s="361">
        <f t="shared" si="149"/>
        <v>1.6500000000000001E-2</v>
      </c>
      <c r="N526" s="361">
        <f>ND代替値</f>
        <v>1.6500000000000001E-2</v>
      </c>
      <c r="O526" s="380">
        <f>ND代替値</f>
        <v>1.6500000000000001E-2</v>
      </c>
      <c r="P526" s="305">
        <f t="shared" si="143"/>
        <v>1.4776106151768096E-6</v>
      </c>
      <c r="Q526" s="306">
        <f t="shared" si="144"/>
        <v>1.4776106151768096E-6</v>
      </c>
      <c r="R526" s="306">
        <f t="shared" si="151"/>
        <v>1.4667713403750972E-6</v>
      </c>
      <c r="S526" s="306">
        <f t="shared" si="148"/>
        <v>1.4667713403750972E-6</v>
      </c>
      <c r="T526" s="306">
        <f>ND代替値*2.71828^(-(0.69315/2.062)*(C526-事故日Cb)/365.25)</f>
        <v>1.4667713403750972E-6</v>
      </c>
      <c r="U526" s="307">
        <f>ND代替値*2.71828^(-(0.69315/2.062)*(C526-事故日Cb)/365.25)</f>
        <v>1.4667713403750972E-6</v>
      </c>
      <c r="V526" s="283">
        <f t="shared" si="145"/>
        <v>6.9897486368001465E-4</v>
      </c>
      <c r="W526" s="284">
        <f t="shared" si="146"/>
        <v>6.9897486368001465E-4</v>
      </c>
      <c r="X526" s="284">
        <f t="shared" si="152"/>
        <v>6.9862205017736322E-4</v>
      </c>
      <c r="Y526" s="284">
        <f t="shared" si="141"/>
        <v>6.9862205017736322E-4</v>
      </c>
      <c r="Z526" s="284">
        <f>ND代替値*2.71828^(-(0.69315/30.07)*(C526-事故日Cb)/365.25)</f>
        <v>6.9862205017736322E-4</v>
      </c>
      <c r="AA526" s="296">
        <f>ND代替値*2.71828^(-(0.69315/30.07)*(C526-事故日Cb)/365.25)</f>
        <v>6.9862205017736322E-4</v>
      </c>
      <c r="AB526" s="221">
        <v>44.71</v>
      </c>
      <c r="AC526" s="6"/>
      <c r="AD526" s="438">
        <f t="shared" si="136"/>
        <v>6.3511095470669382E-2</v>
      </c>
      <c r="AE526" s="438">
        <f t="shared" si="137"/>
        <v>1.3334284912500884E-5</v>
      </c>
      <c r="AF526" s="225">
        <f t="shared" si="132"/>
        <v>2.329645371016029E-40</v>
      </c>
      <c r="AG526" s="438">
        <f t="shared" si="138"/>
        <v>9.9999998931053755E-2</v>
      </c>
      <c r="AH526" s="438">
        <f t="shared" si="133"/>
        <v>0.33051872847218605</v>
      </c>
      <c r="AI526" s="438">
        <f t="shared" si="134"/>
        <v>6.2251335261532426E-2</v>
      </c>
      <c r="AJ526" s="437">
        <f t="shared" si="135"/>
        <v>4.8078294357056964E-269</v>
      </c>
    </row>
    <row r="527" spans="2:36" ht="12" customHeight="1" x14ac:dyDescent="0.2">
      <c r="B527" s="332">
        <v>38748</v>
      </c>
      <c r="C527" s="333">
        <v>38749</v>
      </c>
      <c r="D527" s="93">
        <v>4.43</v>
      </c>
      <c r="E527" s="94">
        <v>4.49</v>
      </c>
      <c r="F527" s="94">
        <v>4.1500000000000004</v>
      </c>
      <c r="G527" s="94">
        <v>4.09</v>
      </c>
      <c r="H527" s="94"/>
      <c r="I527" s="211"/>
      <c r="J527" s="362">
        <f t="shared" si="154"/>
        <v>1.6500000000000001E-2</v>
      </c>
      <c r="K527" s="361">
        <f t="shared" si="155"/>
        <v>1.6500000000000001E-2</v>
      </c>
      <c r="L527" s="361">
        <f t="shared" si="150"/>
        <v>1.6500000000000001E-2</v>
      </c>
      <c r="M527" s="361">
        <f t="shared" si="149"/>
        <v>1.6500000000000001E-2</v>
      </c>
      <c r="N527" s="384"/>
      <c r="O527" s="391"/>
      <c r="P527" s="305">
        <f t="shared" si="143"/>
        <v>1.4307724200659123E-6</v>
      </c>
      <c r="Q527" s="306">
        <f t="shared" si="144"/>
        <v>1.4307724200659123E-6</v>
      </c>
      <c r="R527" s="306">
        <f t="shared" si="151"/>
        <v>1.4294562294925623E-6</v>
      </c>
      <c r="S527" s="306">
        <f t="shared" si="148"/>
        <v>1.4294562294925623E-6</v>
      </c>
      <c r="T527" s="99"/>
      <c r="U527" s="100"/>
      <c r="V527" s="283">
        <f t="shared" si="145"/>
        <v>6.9743261885331766E-4</v>
      </c>
      <c r="W527" s="284">
        <f t="shared" si="146"/>
        <v>6.9743261885331766E-4</v>
      </c>
      <c r="X527" s="284">
        <f t="shared" si="152"/>
        <v>6.973886047524988E-4</v>
      </c>
      <c r="Y527" s="284">
        <f t="shared" si="141"/>
        <v>6.973886047524988E-4</v>
      </c>
      <c r="Z527" s="99"/>
      <c r="AA527" s="100"/>
      <c r="AB527" s="221">
        <v>16.77</v>
      </c>
      <c r="AC527" s="6"/>
      <c r="AD527" s="438">
        <f t="shared" si="136"/>
        <v>6.3398964068408989E-2</v>
      </c>
      <c r="AE527" s="438">
        <f t="shared" si="137"/>
        <v>1.2995056631750565E-5</v>
      </c>
      <c r="AF527" s="225">
        <f t="shared" si="132"/>
        <v>1.6185269842226408E-40</v>
      </c>
      <c r="AG527" s="438">
        <f t="shared" si="138"/>
        <v>9.999999892689268E-2</v>
      </c>
      <c r="AH527" s="438">
        <f t="shared" si="133"/>
        <v>0.32909740715842406</v>
      </c>
      <c r="AI527" s="438">
        <f t="shared" si="134"/>
        <v>6.2136581901369774E-2</v>
      </c>
      <c r="AJ527" s="437">
        <f t="shared" si="135"/>
        <v>4.3789216751369736E-270</v>
      </c>
    </row>
    <row r="528" spans="2:36" ht="12" customHeight="1" x14ac:dyDescent="0.2">
      <c r="B528" s="332">
        <v>38776</v>
      </c>
      <c r="C528" s="333">
        <v>38777</v>
      </c>
      <c r="D528" s="93">
        <v>4.0999999999999996</v>
      </c>
      <c r="E528" s="94">
        <v>4.8</v>
      </c>
      <c r="F528" s="94">
        <v>3.89</v>
      </c>
      <c r="G528" s="94">
        <v>3.67</v>
      </c>
      <c r="H528" s="94"/>
      <c r="I528" s="211"/>
      <c r="J528" s="377">
        <v>0.2</v>
      </c>
      <c r="K528" s="378">
        <v>0.26</v>
      </c>
      <c r="L528" s="361">
        <f t="shared" si="150"/>
        <v>1.6500000000000001E-2</v>
      </c>
      <c r="M528" s="361">
        <f t="shared" si="149"/>
        <v>1.6500000000000001E-2</v>
      </c>
      <c r="N528" s="384"/>
      <c r="O528" s="391"/>
      <c r="P528" s="305">
        <f t="shared" si="143"/>
        <v>1.3943731327108858E-6</v>
      </c>
      <c r="Q528" s="306">
        <f t="shared" si="144"/>
        <v>1.3943731327108858E-6</v>
      </c>
      <c r="R528" s="306">
        <f t="shared" si="151"/>
        <v>1.3930904264277146E-6</v>
      </c>
      <c r="S528" s="306">
        <f t="shared" si="148"/>
        <v>1.3930904264277146E-6</v>
      </c>
      <c r="T528" s="99"/>
      <c r="U528" s="100"/>
      <c r="V528" s="283">
        <f t="shared" si="145"/>
        <v>6.9620127341745938E-4</v>
      </c>
      <c r="W528" s="284">
        <f t="shared" si="146"/>
        <v>6.9620127341745938E-4</v>
      </c>
      <c r="X528" s="284">
        <f t="shared" si="152"/>
        <v>6.9615733702531205E-4</v>
      </c>
      <c r="Y528" s="284">
        <f t="shared" si="141"/>
        <v>6.9615733702531205E-4</v>
      </c>
      <c r="Z528" s="99"/>
      <c r="AA528" s="100"/>
      <c r="AB528" s="221">
        <v>3.5</v>
      </c>
      <c r="AC528" s="6"/>
      <c r="AD528" s="438">
        <f t="shared" si="136"/>
        <v>6.328703063866474E-2</v>
      </c>
      <c r="AE528" s="438">
        <f t="shared" si="137"/>
        <v>1.2664458422070133E-5</v>
      </c>
      <c r="AF528" s="225">
        <f t="shared" si="132"/>
        <v>1.1244756954206723E-40</v>
      </c>
      <c r="AG528" s="438">
        <f t="shared" si="138"/>
        <v>9.9999998922731634E-2</v>
      </c>
      <c r="AH528" s="438">
        <f t="shared" si="133"/>
        <v>0.32768219791669589</v>
      </c>
      <c r="AI528" s="438">
        <f t="shared" si="134"/>
        <v>6.2022040076166386E-2</v>
      </c>
      <c r="AJ528" s="437">
        <f t="shared" si="135"/>
        <v>3.9882768915590075E-271</v>
      </c>
    </row>
    <row r="529" spans="2:36" ht="12" customHeight="1" x14ac:dyDescent="0.2">
      <c r="B529" s="334">
        <v>38807</v>
      </c>
      <c r="C529" s="335">
        <v>38810</v>
      </c>
      <c r="D529" s="97">
        <v>5.22</v>
      </c>
      <c r="E529" s="98">
        <v>5.51</v>
      </c>
      <c r="F529" s="98">
        <v>4.42</v>
      </c>
      <c r="G529" s="98">
        <v>4.4400000000000004</v>
      </c>
      <c r="H529" s="98">
        <v>2.92</v>
      </c>
      <c r="I529" s="212">
        <v>2.84</v>
      </c>
      <c r="J529" s="370">
        <f>ND代替値</f>
        <v>1.6500000000000001E-2</v>
      </c>
      <c r="K529" s="363">
        <f>ND代替値</f>
        <v>1.6500000000000001E-2</v>
      </c>
      <c r="L529" s="363">
        <f t="shared" si="150"/>
        <v>1.6500000000000001E-2</v>
      </c>
      <c r="M529" s="363">
        <f t="shared" si="149"/>
        <v>1.6500000000000001E-2</v>
      </c>
      <c r="N529" s="363">
        <f>ND代替値</f>
        <v>1.6500000000000001E-2</v>
      </c>
      <c r="O529" s="381">
        <f>ND代替値</f>
        <v>1.6500000000000001E-2</v>
      </c>
      <c r="P529" s="310">
        <f t="shared" si="143"/>
        <v>1.3551530816438748E-6</v>
      </c>
      <c r="Q529" s="311">
        <f t="shared" si="144"/>
        <v>1.3551530816438748E-6</v>
      </c>
      <c r="R529" s="311">
        <f t="shared" si="151"/>
        <v>1.3514166395848019E-6</v>
      </c>
      <c r="S529" s="311">
        <f t="shared" si="148"/>
        <v>1.3514166395848019E-6</v>
      </c>
      <c r="T529" s="311">
        <f>ND代替値*2.71828^(-(0.69315/2.062)*(C529-事故日Cb)/365.25)</f>
        <v>1.3514166395848019E-6</v>
      </c>
      <c r="U529" s="312">
        <f>ND代替値*2.71828^(-(0.69315/2.062)*(C529-事故日Cb)/365.25)</f>
        <v>1.3514166395848019E-6</v>
      </c>
      <c r="V529" s="297">
        <f t="shared" si="145"/>
        <v>6.948405338130934E-4</v>
      </c>
      <c r="W529" s="293">
        <f t="shared" si="146"/>
        <v>6.948405338130934E-4</v>
      </c>
      <c r="X529" s="293">
        <f t="shared" si="152"/>
        <v>6.9470899056225737E-4</v>
      </c>
      <c r="Y529" s="293">
        <f t="shared" si="141"/>
        <v>6.9470899056225737E-4</v>
      </c>
      <c r="Z529" s="293">
        <f>ND代替値*2.71828^(-(0.69315/30.07)*(C529-事故日Cb)/365.25)</f>
        <v>6.9470899056225737E-4</v>
      </c>
      <c r="AA529" s="298">
        <f>ND代替値*2.71828^(-(0.69315/30.07)*(C529-事故日Cb)/365.25)</f>
        <v>6.9470899056225737E-4</v>
      </c>
      <c r="AB529" s="222">
        <v>13.8</v>
      </c>
      <c r="AC529" s="6"/>
      <c r="AD529" s="438">
        <f t="shared" si="136"/>
        <v>6.3155362778387028E-2</v>
      </c>
      <c r="AE529" s="438">
        <f t="shared" si="137"/>
        <v>1.228560581440729E-5</v>
      </c>
      <c r="AF529" s="225">
        <f t="shared" si="132"/>
        <v>7.3204129671950444E-41</v>
      </c>
      <c r="AG529" s="438">
        <f t="shared" si="138"/>
        <v>9.9999998917827529E-2</v>
      </c>
      <c r="AH529" s="438">
        <f t="shared" si="133"/>
        <v>0.32602208367872348</v>
      </c>
      <c r="AI529" s="438">
        <f t="shared" si="134"/>
        <v>6.1887315392040801E-2</v>
      </c>
      <c r="AJ529" s="437">
        <f t="shared" si="135"/>
        <v>2.3680192868033995E-272</v>
      </c>
    </row>
    <row r="530" spans="2:36" ht="12" customHeight="1" x14ac:dyDescent="0.2">
      <c r="B530" s="330">
        <v>38834</v>
      </c>
      <c r="C530" s="331">
        <v>38839</v>
      </c>
      <c r="D530" s="89">
        <v>4.16</v>
      </c>
      <c r="E530" s="90">
        <v>4.57</v>
      </c>
      <c r="F530" s="90">
        <v>3.8</v>
      </c>
      <c r="G530" s="90">
        <v>3.57</v>
      </c>
      <c r="H530" s="90"/>
      <c r="I530" s="210"/>
      <c r="J530" s="360">
        <f>ND代替値</f>
        <v>1.6500000000000001E-2</v>
      </c>
      <c r="K530" s="393">
        <v>0.28999999999999998</v>
      </c>
      <c r="L530" s="364">
        <f t="shared" si="150"/>
        <v>1.6500000000000001E-2</v>
      </c>
      <c r="M530" s="364">
        <f t="shared" si="149"/>
        <v>1.6500000000000001E-2</v>
      </c>
      <c r="N530" s="352"/>
      <c r="O530" s="388"/>
      <c r="P530" s="303">
        <f t="shared" si="143"/>
        <v>1.3218936045529419E-6</v>
      </c>
      <c r="Q530" s="304">
        <f t="shared" si="144"/>
        <v>1.3218936045529419E-6</v>
      </c>
      <c r="R530" s="304">
        <f t="shared" si="151"/>
        <v>1.3158246247393921E-6</v>
      </c>
      <c r="S530" s="304">
        <f t="shared" si="148"/>
        <v>1.3158246247393921E-6</v>
      </c>
      <c r="T530" s="127"/>
      <c r="U530" s="281"/>
      <c r="V530" s="287">
        <f t="shared" si="145"/>
        <v>6.9365754066833929E-4</v>
      </c>
      <c r="W530" s="288">
        <f t="shared" si="146"/>
        <v>6.9365754066833929E-4</v>
      </c>
      <c r="X530" s="288">
        <f t="shared" si="152"/>
        <v>6.9343868899122854E-4</v>
      </c>
      <c r="Y530" s="288">
        <f t="shared" si="141"/>
        <v>6.9343868899122854E-4</v>
      </c>
      <c r="Z530" s="127"/>
      <c r="AA530" s="281"/>
      <c r="AB530" s="223">
        <v>31.12</v>
      </c>
      <c r="AC530" s="6"/>
      <c r="AD530" s="438">
        <f t="shared" si="136"/>
        <v>6.3039880817384417E-2</v>
      </c>
      <c r="AE530" s="438">
        <f t="shared" si="137"/>
        <v>1.1962042043085381E-5</v>
      </c>
      <c r="AF530" s="225">
        <f t="shared" si="132"/>
        <v>5.0201510676879763E-41</v>
      </c>
      <c r="AG530" s="438">
        <f t="shared" si="138"/>
        <v>9.9999998913517851E-2</v>
      </c>
      <c r="AH530" s="438">
        <f t="shared" si="133"/>
        <v>0.32457013995610123</v>
      </c>
      <c r="AI530" s="438">
        <f t="shared" si="134"/>
        <v>6.1769162584518755E-2</v>
      </c>
      <c r="AJ530" s="437">
        <f t="shared" si="135"/>
        <v>1.979883890209242E-273</v>
      </c>
    </row>
    <row r="531" spans="2:36" ht="12" customHeight="1" x14ac:dyDescent="0.2">
      <c r="B531" s="332">
        <v>38868</v>
      </c>
      <c r="C531" s="333">
        <v>38869</v>
      </c>
      <c r="D531" s="93">
        <v>4.3499999999999996</v>
      </c>
      <c r="E531" s="94">
        <v>4.51</v>
      </c>
      <c r="F531" s="94">
        <v>3.66</v>
      </c>
      <c r="G531" s="94">
        <v>3.55</v>
      </c>
      <c r="H531" s="94"/>
      <c r="I531" s="211"/>
      <c r="J531" s="362">
        <f>ND代替値</f>
        <v>1.6500000000000001E-2</v>
      </c>
      <c r="K531" s="378">
        <v>0.24</v>
      </c>
      <c r="L531" s="361">
        <f t="shared" si="150"/>
        <v>1.6500000000000001E-2</v>
      </c>
      <c r="M531" s="361">
        <f t="shared" si="149"/>
        <v>1.6500000000000001E-2</v>
      </c>
      <c r="N531" s="355"/>
      <c r="O531" s="389"/>
      <c r="P531" s="305">
        <f t="shared" si="143"/>
        <v>1.2811699903314062E-6</v>
      </c>
      <c r="Q531" s="306">
        <f t="shared" si="144"/>
        <v>1.2811699903314062E-6</v>
      </c>
      <c r="R531" s="306">
        <f t="shared" si="151"/>
        <v>1.2799914214405858E-6</v>
      </c>
      <c r="S531" s="306">
        <f t="shared" si="148"/>
        <v>1.2799914214405858E-6</v>
      </c>
      <c r="T531" s="99"/>
      <c r="U531" s="100"/>
      <c r="V531" s="283">
        <f t="shared" si="145"/>
        <v>6.9217071021449679E-4</v>
      </c>
      <c r="W531" s="284">
        <f t="shared" si="146"/>
        <v>6.9217071021449679E-4</v>
      </c>
      <c r="X531" s="284">
        <f t="shared" si="152"/>
        <v>6.9212702818615519E-4</v>
      </c>
      <c r="Y531" s="284">
        <f t="shared" si="141"/>
        <v>6.9212702818615519E-4</v>
      </c>
      <c r="Z531" s="99"/>
      <c r="AA531" s="100"/>
      <c r="AB531" s="221">
        <v>42.92</v>
      </c>
      <c r="AC531" s="6"/>
      <c r="AD531" s="438">
        <f t="shared" si="136"/>
        <v>6.2920638926014114E-2</v>
      </c>
      <c r="AE531" s="438">
        <f t="shared" si="137"/>
        <v>1.1636285649459871E-5</v>
      </c>
      <c r="AF531" s="225">
        <f t="shared" si="132"/>
        <v>3.3982010274464244E-41</v>
      </c>
      <c r="AG531" s="438">
        <f t="shared" si="138"/>
        <v>9.9999998909059584E-2</v>
      </c>
      <c r="AH531" s="438">
        <f t="shared" si="133"/>
        <v>0.32307493341633847</v>
      </c>
      <c r="AI531" s="438">
        <f t="shared" si="134"/>
        <v>6.1647172911357045E-2</v>
      </c>
      <c r="AJ531" s="437">
        <f t="shared" si="135"/>
        <v>1.5196044972796333E-274</v>
      </c>
    </row>
    <row r="532" spans="2:36" ht="12" customHeight="1" x14ac:dyDescent="0.2">
      <c r="B532" s="332">
        <v>38898</v>
      </c>
      <c r="C532" s="333">
        <v>38901</v>
      </c>
      <c r="D532" s="93">
        <v>3.04</v>
      </c>
      <c r="E532" s="94">
        <v>3.24</v>
      </c>
      <c r="F532" s="94">
        <v>2.94</v>
      </c>
      <c r="G532" s="94">
        <v>2.96</v>
      </c>
      <c r="H532" s="94">
        <v>2.34</v>
      </c>
      <c r="I532" s="211">
        <v>2.37</v>
      </c>
      <c r="J532" s="362">
        <f>ND代替値</f>
        <v>1.6500000000000001E-2</v>
      </c>
      <c r="K532" s="378">
        <v>0.19</v>
      </c>
      <c r="L532" s="361">
        <f t="shared" si="150"/>
        <v>1.6500000000000001E-2</v>
      </c>
      <c r="M532" s="361">
        <f t="shared" si="149"/>
        <v>1.6500000000000001E-2</v>
      </c>
      <c r="N532" s="361">
        <f>ND代替値</f>
        <v>1.6500000000000001E-2</v>
      </c>
      <c r="O532" s="380">
        <f>ND代替値</f>
        <v>1.6500000000000001E-2</v>
      </c>
      <c r="P532" s="305">
        <f t="shared" si="143"/>
        <v>1.2462805196065601E-6</v>
      </c>
      <c r="Q532" s="306">
        <f t="shared" si="144"/>
        <v>1.2462805196065601E-6</v>
      </c>
      <c r="R532" s="306">
        <f t="shared" si="151"/>
        <v>1.2428442620988752E-6</v>
      </c>
      <c r="S532" s="306">
        <f t="shared" si="148"/>
        <v>1.2428442620988752E-6</v>
      </c>
      <c r="T532" s="306">
        <f>ND代替値*2.71828^(-(0.69315/2.062)*(C532-事故日Cb)/365.25)</f>
        <v>1.2428442620988752E-6</v>
      </c>
      <c r="U532" s="307">
        <f>ND代替値*2.71828^(-(0.69315/2.062)*(C532-事故日Cb)/365.25)</f>
        <v>1.2428442620988752E-6</v>
      </c>
      <c r="V532" s="283">
        <f t="shared" si="145"/>
        <v>6.9086144783063854E-4</v>
      </c>
      <c r="W532" s="284">
        <f t="shared" si="146"/>
        <v>6.9086144783063854E-4</v>
      </c>
      <c r="X532" s="284">
        <f t="shared" si="152"/>
        <v>6.9073065787768903E-4</v>
      </c>
      <c r="Y532" s="284">
        <f t="shared" si="141"/>
        <v>6.9073065787768903E-4</v>
      </c>
      <c r="Z532" s="284">
        <f>ND代替値*2.71828^(-(0.69315/30.07)*(C532-事故日Cb)/365.25)</f>
        <v>6.9073065787768903E-4</v>
      </c>
      <c r="AA532" s="296">
        <f>ND代替値*2.71828^(-(0.69315/30.07)*(C532-事故日Cb)/365.25)</f>
        <v>6.9073065787768903E-4</v>
      </c>
      <c r="AB532" s="221">
        <v>17.38</v>
      </c>
      <c r="AC532" s="6"/>
      <c r="AD532" s="438">
        <f t="shared" si="136"/>
        <v>6.2793696170699007E-2</v>
      </c>
      <c r="AE532" s="438">
        <f t="shared" si="137"/>
        <v>1.1298584200898866E-5</v>
      </c>
      <c r="AF532" s="225">
        <f t="shared" si="132"/>
        <v>2.2412148919751362E-41</v>
      </c>
      <c r="AG532" s="438">
        <f t="shared" si="138"/>
        <v>9.9999998904304083E-2</v>
      </c>
      <c r="AH532" s="438">
        <f t="shared" si="133"/>
        <v>0.32148763778099543</v>
      </c>
      <c r="AI532" s="438">
        <f t="shared" si="134"/>
        <v>6.1517316129994448E-2</v>
      </c>
      <c r="AJ532" s="437">
        <f t="shared" si="135"/>
        <v>9.8286561472360236E-276</v>
      </c>
    </row>
    <row r="533" spans="2:36" ht="12" customHeight="1" x14ac:dyDescent="0.2">
      <c r="B533" s="332">
        <v>38929</v>
      </c>
      <c r="C533" s="333">
        <v>38930</v>
      </c>
      <c r="D533" s="93">
        <v>2.1</v>
      </c>
      <c r="E533" s="94">
        <v>2.16</v>
      </c>
      <c r="F533" s="94">
        <v>1.61</v>
      </c>
      <c r="G533" s="94">
        <v>1.73</v>
      </c>
      <c r="H533" s="94"/>
      <c r="I533" s="211"/>
      <c r="J533" s="377">
        <v>0.23</v>
      </c>
      <c r="K533" s="378">
        <v>0.21</v>
      </c>
      <c r="L533" s="361">
        <f t="shared" si="150"/>
        <v>1.6500000000000001E-2</v>
      </c>
      <c r="M533" s="361">
        <f t="shared" si="149"/>
        <v>1.6500000000000001E-2</v>
      </c>
      <c r="N533" s="378"/>
      <c r="O533" s="390"/>
      <c r="P533" s="305">
        <f t="shared" si="143"/>
        <v>1.2112259244798147E-6</v>
      </c>
      <c r="Q533" s="306">
        <f t="shared" si="144"/>
        <v>1.2112259244798147E-6</v>
      </c>
      <c r="R533" s="306">
        <f t="shared" si="151"/>
        <v>1.2101116982607182E-6</v>
      </c>
      <c r="S533" s="306">
        <f t="shared" si="148"/>
        <v>1.2101116982607182E-6</v>
      </c>
      <c r="T533" s="99"/>
      <c r="U533" s="100"/>
      <c r="V533" s="283">
        <f t="shared" si="145"/>
        <v>6.8951114502441388E-4</v>
      </c>
      <c r="W533" s="284">
        <f t="shared" si="146"/>
        <v>6.8951114502441388E-4</v>
      </c>
      <c r="X533" s="284">
        <f t="shared" si="152"/>
        <v>6.8946763083790701E-4</v>
      </c>
      <c r="Y533" s="284">
        <f t="shared" si="141"/>
        <v>6.8946763083790701E-4</v>
      </c>
      <c r="Z533" s="99"/>
      <c r="AA533" s="100"/>
      <c r="AB533" s="221">
        <v>14.29</v>
      </c>
      <c r="AC533" s="6"/>
      <c r="AD533" s="438">
        <f t="shared" si="136"/>
        <v>6.2678875530718811E-2</v>
      </c>
      <c r="AE533" s="438">
        <f t="shared" si="137"/>
        <v>1.1001015438733801E-5</v>
      </c>
      <c r="AF533" s="225">
        <f t="shared" si="132"/>
        <v>1.5369675704481653E-41</v>
      </c>
      <c r="AG533" s="438">
        <f t="shared" si="138"/>
        <v>9.9999998899994419E-2</v>
      </c>
      <c r="AH533" s="438">
        <f t="shared" si="133"/>
        <v>0.32005588827399961</v>
      </c>
      <c r="AI533" s="438">
        <f t="shared" si="134"/>
        <v>6.1399869710385906E-2</v>
      </c>
      <c r="AJ533" s="437">
        <f t="shared" si="135"/>
        <v>8.2176686975329687E-277</v>
      </c>
    </row>
    <row r="534" spans="2:36" ht="12" customHeight="1" x14ac:dyDescent="0.2">
      <c r="B534" s="332">
        <v>38958</v>
      </c>
      <c r="C534" s="333">
        <v>38961</v>
      </c>
      <c r="D534" s="93">
        <v>2.64</v>
      </c>
      <c r="E534" s="94">
        <v>2.64</v>
      </c>
      <c r="F534" s="94">
        <v>2.3199999999999998</v>
      </c>
      <c r="G534" s="94">
        <v>2.38</v>
      </c>
      <c r="H534" s="94"/>
      <c r="I534" s="211"/>
      <c r="J534" s="431">
        <v>0.22</v>
      </c>
      <c r="K534" s="105">
        <v>0.22</v>
      </c>
      <c r="L534" s="361">
        <f t="shared" si="150"/>
        <v>1.6500000000000001E-2</v>
      </c>
      <c r="M534" s="361">
        <f t="shared" si="149"/>
        <v>1.6500000000000001E-2</v>
      </c>
      <c r="N534" s="355"/>
      <c r="O534" s="389"/>
      <c r="P534" s="305">
        <f t="shared" si="143"/>
        <v>1.1793260870629298E-6</v>
      </c>
      <c r="Q534" s="306">
        <f t="shared" si="144"/>
        <v>1.1793260870629298E-6</v>
      </c>
      <c r="R534" s="306">
        <f t="shared" si="151"/>
        <v>1.176074437007485E-6</v>
      </c>
      <c r="S534" s="306">
        <f t="shared" si="148"/>
        <v>1.176074437007485E-6</v>
      </c>
      <c r="T534" s="99"/>
      <c r="U534" s="100"/>
      <c r="V534" s="283">
        <f t="shared" si="145"/>
        <v>6.8825034790984422E-4</v>
      </c>
      <c r="W534" s="284">
        <f t="shared" si="146"/>
        <v>6.8825034790984422E-4</v>
      </c>
      <c r="X534" s="284">
        <f t="shared" si="152"/>
        <v>6.8812005227545444E-4</v>
      </c>
      <c r="Y534" s="284">
        <f t="shared" si="141"/>
        <v>6.8812005227545444E-4</v>
      </c>
      <c r="Z534" s="99"/>
      <c r="AA534" s="100"/>
      <c r="AB534" s="221">
        <v>14.53</v>
      </c>
      <c r="AC534" s="6"/>
      <c r="AD534" s="438">
        <f t="shared" si="136"/>
        <v>6.2556368388677674E-2</v>
      </c>
      <c r="AE534" s="438">
        <f t="shared" si="137"/>
        <v>1.0691585790977135E-5</v>
      </c>
      <c r="AF534" s="225">
        <f t="shared" si="132"/>
        <v>1.0269470714187394E-41</v>
      </c>
      <c r="AG534" s="438">
        <f t="shared" si="138"/>
        <v>9.9999998895387521E-2</v>
      </c>
      <c r="AH534" s="438">
        <f t="shared" si="133"/>
        <v>0.31853244779719947</v>
      </c>
      <c r="AI534" s="438">
        <f t="shared" si="134"/>
        <v>6.1274571479681905E-2</v>
      </c>
      <c r="AJ534" s="437">
        <f t="shared" si="135"/>
        <v>5.7899636633556033E-278</v>
      </c>
    </row>
    <row r="535" spans="2:36" ht="12" customHeight="1" x14ac:dyDescent="0.2">
      <c r="B535" s="332">
        <v>38989</v>
      </c>
      <c r="C535" s="333">
        <v>38992</v>
      </c>
      <c r="D535" s="93">
        <v>3.72</v>
      </c>
      <c r="E535" s="94">
        <v>3.95</v>
      </c>
      <c r="F535" s="94">
        <v>3.55</v>
      </c>
      <c r="G535" s="94">
        <v>3.59</v>
      </c>
      <c r="H535" s="94">
        <v>1.96</v>
      </c>
      <c r="I535" s="211">
        <v>2.0699999999999998</v>
      </c>
      <c r="J535" s="362">
        <f>ND代替値</f>
        <v>1.6500000000000001E-2</v>
      </c>
      <c r="K535" s="378">
        <v>0.21</v>
      </c>
      <c r="L535" s="361">
        <f t="shared" si="150"/>
        <v>1.6500000000000001E-2</v>
      </c>
      <c r="M535" s="361">
        <f t="shared" si="149"/>
        <v>1.6500000000000001E-2</v>
      </c>
      <c r="N535" s="361">
        <f>ND代替値</f>
        <v>1.6500000000000001E-2</v>
      </c>
      <c r="O535" s="380">
        <f>ND代替値</f>
        <v>1.6500000000000001E-2</v>
      </c>
      <c r="P535" s="305">
        <f t="shared" si="143"/>
        <v>1.1461547441316855E-6</v>
      </c>
      <c r="Q535" s="306">
        <f t="shared" si="144"/>
        <v>1.1461547441316855E-6</v>
      </c>
      <c r="R535" s="306">
        <f t="shared" si="151"/>
        <v>1.1429945544452298E-6</v>
      </c>
      <c r="S535" s="306">
        <f t="shared" si="148"/>
        <v>1.1429945544452298E-6</v>
      </c>
      <c r="T535" s="306">
        <f>ND代替値*2.71828^(-(0.69315/2.062)*(C535-事故日Cb)/365.25)</f>
        <v>1.1429945544452298E-6</v>
      </c>
      <c r="U535" s="307">
        <f>ND代替値*2.71828^(-(0.69315/2.062)*(C535-事故日Cb)/365.25)</f>
        <v>1.1429945544452298E-6</v>
      </c>
      <c r="V535" s="283">
        <f t="shared" si="145"/>
        <v>6.8690514855172997E-4</v>
      </c>
      <c r="W535" s="284">
        <f t="shared" si="146"/>
        <v>6.8690514855172997E-4</v>
      </c>
      <c r="X535" s="284">
        <f t="shared" si="152"/>
        <v>6.867751075828178E-4</v>
      </c>
      <c r="Y535" s="284">
        <f t="shared" si="141"/>
        <v>6.867751075828178E-4</v>
      </c>
      <c r="Z535" s="284">
        <f>ND代替値*2.71828^(-(0.69315/30.07)*(C535-事故日Cb)/365.25)</f>
        <v>6.867751075828178E-4</v>
      </c>
      <c r="AA535" s="296">
        <f>ND代替値*2.71828^(-(0.69315/30.07)*(C535-事故日Cb)/365.25)</f>
        <v>6.867751075828178E-4</v>
      </c>
      <c r="AB535" s="221">
        <v>8.14</v>
      </c>
      <c r="AC535" s="23"/>
      <c r="AD535" s="438">
        <f t="shared" si="136"/>
        <v>6.2434100689347072E-2</v>
      </c>
      <c r="AE535" s="438">
        <f t="shared" si="137"/>
        <v>1.0390859585865725E-5</v>
      </c>
      <c r="AF535" s="225">
        <f t="shared" si="132"/>
        <v>6.8616951181864754E-42</v>
      </c>
      <c r="AG535" s="438">
        <f t="shared" si="138"/>
        <v>9.9999998890780636E-2</v>
      </c>
      <c r="AH535" s="438">
        <f t="shared" si="133"/>
        <v>0.31701625877544648</v>
      </c>
      <c r="AI535" s="438">
        <f t="shared" si="134"/>
        <v>6.1149528944090807E-2</v>
      </c>
      <c r="AJ535" s="437">
        <f t="shared" si="135"/>
        <v>4.0794634654768225E-279</v>
      </c>
    </row>
    <row r="536" spans="2:36" ht="12" customHeight="1" x14ac:dyDescent="0.2">
      <c r="B536" s="332">
        <v>39020</v>
      </c>
      <c r="C536" s="333">
        <v>39022</v>
      </c>
      <c r="D536" s="93">
        <v>4.97</v>
      </c>
      <c r="E536" s="94">
        <v>5.29</v>
      </c>
      <c r="F536" s="94">
        <v>4.9800000000000004</v>
      </c>
      <c r="G536" s="94">
        <v>4.9000000000000004</v>
      </c>
      <c r="H536" s="94"/>
      <c r="I536" s="211"/>
      <c r="J536" s="377">
        <v>0.23</v>
      </c>
      <c r="K536" s="361">
        <f>ND代替値</f>
        <v>1.6500000000000001E-2</v>
      </c>
      <c r="L536" s="361">
        <f t="shared" si="150"/>
        <v>1.6500000000000001E-2</v>
      </c>
      <c r="M536" s="361">
        <f t="shared" si="149"/>
        <v>1.6500000000000001E-2</v>
      </c>
      <c r="N536" s="355"/>
      <c r="O536" s="389"/>
      <c r="P536" s="305">
        <f t="shared" ref="P536:P567" si="156">ND代替値*2.71828^(-(0.69315/2.062)*(B536-事故日Cb)/365.25)</f>
        <v>1.1139164238851189E-6</v>
      </c>
      <c r="Q536" s="306">
        <f t="shared" ref="Q536:Q567" si="157">ND代替値*2.71828^(-(0.69315/2.062)*(B536-事故日Cb)/365.25)</f>
        <v>1.1139164238851189E-6</v>
      </c>
      <c r="R536" s="306">
        <f t="shared" si="151"/>
        <v>1.1118679472448395E-6</v>
      </c>
      <c r="S536" s="306">
        <f t="shared" si="148"/>
        <v>1.1118679472448395E-6</v>
      </c>
      <c r="T536" s="99"/>
      <c r="U536" s="100"/>
      <c r="V536" s="283">
        <f t="shared" ref="V536:V567" si="158">ND代替値*2.71828^(-(0.69315/30.07)*(B536-事故日Cb)/365.25)</f>
        <v>6.8556257841322803E-4</v>
      </c>
      <c r="W536" s="284">
        <f t="shared" ref="W536:W567" si="159">ND代替値*2.71828^(-(0.69315/30.07)*(B536-事故日Cb)/365.25)</f>
        <v>6.8556257841322803E-4</v>
      </c>
      <c r="X536" s="284">
        <f t="shared" si="152"/>
        <v>6.8547605114882082E-4</v>
      </c>
      <c r="Y536" s="284">
        <f t="shared" si="141"/>
        <v>6.8547605114882082E-4</v>
      </c>
      <c r="Z536" s="99"/>
      <c r="AA536" s="100"/>
      <c r="AB536" s="221"/>
      <c r="AC536" s="6"/>
      <c r="AD536" s="438">
        <f t="shared" si="136"/>
        <v>6.2316004649892801E-2</v>
      </c>
      <c r="AE536" s="438">
        <f t="shared" si="137"/>
        <v>1.010789042949854E-5</v>
      </c>
      <c r="AF536" s="225">
        <f t="shared" si="132"/>
        <v>4.6447644874129004E-42</v>
      </c>
      <c r="AG536" s="438">
        <f t="shared" si="138"/>
        <v>9.9999998886322355E-2</v>
      </c>
      <c r="AH536" s="438">
        <f t="shared" si="133"/>
        <v>0.31555585091600413</v>
      </c>
      <c r="AI536" s="438">
        <f t="shared" si="134"/>
        <v>6.1028763003000447E-2</v>
      </c>
      <c r="AJ536" s="437">
        <f t="shared" si="135"/>
        <v>3.1310780694175399E-280</v>
      </c>
    </row>
    <row r="537" spans="2:36" ht="12" customHeight="1" x14ac:dyDescent="0.2">
      <c r="B537" s="332">
        <v>39051</v>
      </c>
      <c r="C537" s="333">
        <v>39052</v>
      </c>
      <c r="D537" s="93">
        <v>4.8099999999999996</v>
      </c>
      <c r="E537" s="94">
        <v>5.14</v>
      </c>
      <c r="F537" s="94">
        <v>4.1500000000000004</v>
      </c>
      <c r="G537" s="94">
        <v>4.22</v>
      </c>
      <c r="H537" s="94"/>
      <c r="I537" s="211"/>
      <c r="J537" s="377">
        <v>0.25</v>
      </c>
      <c r="K537" s="361">
        <f>ND代替値</f>
        <v>1.6500000000000001E-2</v>
      </c>
      <c r="L537" s="361">
        <f t="shared" si="150"/>
        <v>1.6500000000000001E-2</v>
      </c>
      <c r="M537" s="361">
        <f t="shared" si="149"/>
        <v>1.6500000000000001E-2</v>
      </c>
      <c r="N537" s="355"/>
      <c r="O537" s="389"/>
      <c r="P537" s="305">
        <f t="shared" si="156"/>
        <v>1.0825848828475905E-6</v>
      </c>
      <c r="Q537" s="306">
        <f t="shared" si="157"/>
        <v>1.0825848828475905E-6</v>
      </c>
      <c r="R537" s="306">
        <f t="shared" si="151"/>
        <v>1.0815889955927962E-6</v>
      </c>
      <c r="S537" s="306">
        <f t="shared" si="148"/>
        <v>1.0815889955927962E-6</v>
      </c>
      <c r="T537" s="99"/>
      <c r="U537" s="100"/>
      <c r="V537" s="283">
        <f t="shared" si="158"/>
        <v>6.8422263235547523E-4</v>
      </c>
      <c r="W537" s="284">
        <f t="shared" si="159"/>
        <v>6.8422263235547523E-4</v>
      </c>
      <c r="X537" s="284">
        <f t="shared" si="152"/>
        <v>6.8417945192039253E-4</v>
      </c>
      <c r="Y537" s="284">
        <f t="shared" si="141"/>
        <v>6.8417945192039253E-4</v>
      </c>
      <c r="Z537" s="99"/>
      <c r="AA537" s="100"/>
      <c r="AB537" s="221">
        <v>19.670000000000002</v>
      </c>
      <c r="AC537" s="6"/>
      <c r="AD537" s="438">
        <f t="shared" si="136"/>
        <v>6.2198131992762952E-2</v>
      </c>
      <c r="AE537" s="438">
        <f t="shared" si="137"/>
        <v>9.832627232661782E-6</v>
      </c>
      <c r="AF537" s="225">
        <f t="shared" si="132"/>
        <v>3.1440973071438687E-42</v>
      </c>
      <c r="AG537" s="438">
        <f t="shared" si="138"/>
        <v>9.9999998881864074E-2</v>
      </c>
      <c r="AH537" s="438">
        <f t="shared" si="133"/>
        <v>0.31410217075918556</v>
      </c>
      <c r="AI537" s="438">
        <f t="shared" si="134"/>
        <v>6.0908235565996366E-2</v>
      </c>
      <c r="AJ537" s="437">
        <f t="shared" si="135"/>
        <v>2.403171387549237E-281</v>
      </c>
    </row>
    <row r="538" spans="2:36" ht="12" customHeight="1" x14ac:dyDescent="0.2">
      <c r="B538" s="332">
        <v>39078</v>
      </c>
      <c r="C538" s="333">
        <v>39086</v>
      </c>
      <c r="D538" s="93">
        <v>4.5199999999999996</v>
      </c>
      <c r="E538" s="94">
        <v>4.5999999999999996</v>
      </c>
      <c r="F538" s="94">
        <v>3.64</v>
      </c>
      <c r="G538" s="94">
        <v>3.56</v>
      </c>
      <c r="H538" s="94">
        <v>3.08</v>
      </c>
      <c r="I538" s="211">
        <v>3.08</v>
      </c>
      <c r="J538" s="377">
        <v>0.25</v>
      </c>
      <c r="K538" s="378">
        <v>0.25</v>
      </c>
      <c r="L538" s="361">
        <f t="shared" si="150"/>
        <v>1.6500000000000001E-2</v>
      </c>
      <c r="M538" s="361">
        <f t="shared" si="149"/>
        <v>1.6500000000000001E-2</v>
      </c>
      <c r="N538" s="361">
        <f>ND代替値</f>
        <v>1.6500000000000001E-2</v>
      </c>
      <c r="O538" s="380">
        <f>ND代替値</f>
        <v>1.6500000000000001E-2</v>
      </c>
      <c r="P538" s="305">
        <f t="shared" si="156"/>
        <v>1.0560150380102957E-6</v>
      </c>
      <c r="Q538" s="306">
        <f t="shared" si="157"/>
        <v>1.0560150380102957E-6</v>
      </c>
      <c r="R538" s="306">
        <f t="shared" si="151"/>
        <v>1.0482684523576424E-6</v>
      </c>
      <c r="S538" s="306">
        <f t="shared" si="148"/>
        <v>1.0482684523576424E-6</v>
      </c>
      <c r="T538" s="306">
        <f>ND代替値*2.71828^(-(0.69315/2.062)*(C538-事故日Cb)/365.25)</f>
        <v>1.0482684523576424E-6</v>
      </c>
      <c r="U538" s="307">
        <f>ND代替値*2.71828^(-(0.69315/2.062)*(C538-事故日Cb)/365.25)</f>
        <v>1.0482684523576424E-6</v>
      </c>
      <c r="V538" s="283">
        <f t="shared" si="158"/>
        <v>6.8305771660261865E-4</v>
      </c>
      <c r="W538" s="284">
        <f t="shared" si="159"/>
        <v>6.8305771660261865E-4</v>
      </c>
      <c r="X538" s="284">
        <f t="shared" si="152"/>
        <v>6.8271293741522566E-4</v>
      </c>
      <c r="Y538" s="284">
        <f t="shared" si="141"/>
        <v>6.8271293741522566E-4</v>
      </c>
      <c r="Z538" s="284">
        <f>ND代替値*2.71828^(-(0.69315/30.07)*(C538-事故日Cb)/365.25)</f>
        <v>6.8271293741522566E-4</v>
      </c>
      <c r="AA538" s="296">
        <f>ND代替値*2.71828^(-(0.69315/30.07)*(C538-事故日Cb)/365.25)</f>
        <v>6.8271293741522566E-4</v>
      </c>
      <c r="AB538" s="221">
        <v>13.69</v>
      </c>
      <c r="AC538" s="6"/>
      <c r="AD538" s="438">
        <f t="shared" si="136"/>
        <v>6.2064812492293245E-2</v>
      </c>
      <c r="AE538" s="438">
        <f t="shared" si="137"/>
        <v>9.5297132032512936E-6</v>
      </c>
      <c r="AF538" s="225">
        <f t="shared" si="132"/>
        <v>2.0203776860242331E-42</v>
      </c>
      <c r="AG538" s="438">
        <f t="shared" si="138"/>
        <v>9.9999998876811366E-2</v>
      </c>
      <c r="AH538" s="438">
        <f t="shared" si="133"/>
        <v>0.31246276050050259</v>
      </c>
      <c r="AI538" s="438">
        <f t="shared" si="134"/>
        <v>6.0771925534308713E-2</v>
      </c>
      <c r="AJ538" s="437">
        <f t="shared" si="135"/>
        <v>1.3098484161521305E-282</v>
      </c>
    </row>
    <row r="539" spans="2:36" ht="12" customHeight="1" x14ac:dyDescent="0.2">
      <c r="B539" s="332">
        <v>39113</v>
      </c>
      <c r="C539" s="333">
        <v>39114</v>
      </c>
      <c r="D539" s="93">
        <v>3.61</v>
      </c>
      <c r="E539" s="94">
        <v>3.47</v>
      </c>
      <c r="F539" s="94">
        <v>3.15</v>
      </c>
      <c r="G539" s="94">
        <v>3.09</v>
      </c>
      <c r="H539" s="94"/>
      <c r="I539" s="211"/>
      <c r="J539" s="362">
        <f>ND代替値</f>
        <v>1.6500000000000001E-2</v>
      </c>
      <c r="K539" s="361">
        <f>ND代替値</f>
        <v>1.6500000000000001E-2</v>
      </c>
      <c r="L539" s="361">
        <f t="shared" si="150"/>
        <v>1.6500000000000001E-2</v>
      </c>
      <c r="M539" s="361">
        <f t="shared" si="149"/>
        <v>1.6500000000000001E-2</v>
      </c>
      <c r="N539" s="384"/>
      <c r="O539" s="391"/>
      <c r="P539" s="305">
        <f t="shared" si="156"/>
        <v>1.0225408345345371E-6</v>
      </c>
      <c r="Q539" s="306">
        <f t="shared" si="157"/>
        <v>1.0225408345345371E-6</v>
      </c>
      <c r="R539" s="306">
        <f t="shared" si="151"/>
        <v>1.0216001827660207E-6</v>
      </c>
      <c r="S539" s="306">
        <f t="shared" si="148"/>
        <v>1.0216001827660207E-6</v>
      </c>
      <c r="T539" s="99"/>
      <c r="U539" s="100"/>
      <c r="V539" s="283">
        <f t="shared" si="158"/>
        <v>6.8155059197696371E-4</v>
      </c>
      <c r="W539" s="284">
        <f t="shared" si="159"/>
        <v>6.8155059197696371E-4</v>
      </c>
      <c r="X539" s="284">
        <f t="shared" si="152"/>
        <v>6.8150758017100936E-4</v>
      </c>
      <c r="Y539" s="284">
        <f t="shared" si="141"/>
        <v>6.8150758017100936E-4</v>
      </c>
      <c r="Z539" s="99"/>
      <c r="AA539" s="100"/>
      <c r="AB539" s="221">
        <v>23.23</v>
      </c>
      <c r="AC539" s="6"/>
      <c r="AD539" s="438">
        <f t="shared" si="136"/>
        <v>6.1955234561000855E-2</v>
      </c>
      <c r="AE539" s="438">
        <f t="shared" si="137"/>
        <v>9.2872743887820061E-6</v>
      </c>
      <c r="AF539" s="225">
        <f t="shared" si="132"/>
        <v>1.4036624817816815E-42</v>
      </c>
      <c r="AG539" s="438">
        <f t="shared" si="138"/>
        <v>9.999999887265032E-2</v>
      </c>
      <c r="AH539" s="438">
        <f t="shared" si="133"/>
        <v>0.31111908480832867</v>
      </c>
      <c r="AI539" s="438">
        <f t="shared" si="134"/>
        <v>6.0659899300183485E-2</v>
      </c>
      <c r="AJ539" s="437">
        <f t="shared" si="135"/>
        <v>1.1929964856980216E-283</v>
      </c>
    </row>
    <row r="540" spans="2:36" ht="12" customHeight="1" x14ac:dyDescent="0.2">
      <c r="B540" s="332">
        <v>39141</v>
      </c>
      <c r="C540" s="333">
        <v>39142</v>
      </c>
      <c r="D540" s="93">
        <v>5.0999999999999996</v>
      </c>
      <c r="E540" s="94">
        <v>5.2</v>
      </c>
      <c r="F540" s="94">
        <v>4.49</v>
      </c>
      <c r="G540" s="94">
        <v>4.42</v>
      </c>
      <c r="H540" s="94"/>
      <c r="I540" s="211"/>
      <c r="J540" s="377">
        <v>0.2</v>
      </c>
      <c r="K540" s="361">
        <f>ND代替値</f>
        <v>1.6500000000000001E-2</v>
      </c>
      <c r="L540" s="361">
        <f t="shared" si="150"/>
        <v>1.6500000000000001E-2</v>
      </c>
      <c r="M540" s="361">
        <f t="shared" si="149"/>
        <v>1.6500000000000001E-2</v>
      </c>
      <c r="N540" s="384"/>
      <c r="O540" s="391"/>
      <c r="P540" s="305">
        <f t="shared" si="156"/>
        <v>9.965270833981004E-7</v>
      </c>
      <c r="Q540" s="306">
        <f t="shared" si="157"/>
        <v>9.965270833981004E-7</v>
      </c>
      <c r="R540" s="306">
        <f t="shared" si="151"/>
        <v>9.9561036209786994E-7</v>
      </c>
      <c r="S540" s="306">
        <f t="shared" si="148"/>
        <v>9.9561036209786994E-7</v>
      </c>
      <c r="T540" s="99"/>
      <c r="U540" s="100"/>
      <c r="V540" s="283">
        <f t="shared" si="158"/>
        <v>6.8034728690052914E-4</v>
      </c>
      <c r="W540" s="284">
        <f t="shared" si="159"/>
        <v>6.8034728690052914E-4</v>
      </c>
      <c r="X540" s="284">
        <f t="shared" si="152"/>
        <v>6.8030435103365414E-4</v>
      </c>
      <c r="Y540" s="284">
        <f t="shared" si="141"/>
        <v>6.8030435103365414E-4</v>
      </c>
      <c r="Z540" s="99"/>
      <c r="AA540" s="100"/>
      <c r="AB540" s="221">
        <v>15.24</v>
      </c>
      <c r="AC540" s="6"/>
      <c r="AD540" s="438">
        <f t="shared" si="136"/>
        <v>6.1845850093968563E-2</v>
      </c>
      <c r="AE540" s="438">
        <f t="shared" si="137"/>
        <v>9.0510032917988169E-6</v>
      </c>
      <c r="AF540" s="225">
        <f t="shared" si="132"/>
        <v>9.7519804162883313E-43</v>
      </c>
      <c r="AG540" s="438">
        <f t="shared" si="138"/>
        <v>9.9999998868489259E-2</v>
      </c>
      <c r="AH540" s="438">
        <f t="shared" si="133"/>
        <v>0.30978118729068949</v>
      </c>
      <c r="AI540" s="438">
        <f t="shared" si="134"/>
        <v>6.0548079573866292E-2</v>
      </c>
      <c r="AJ540" s="437">
        <f t="shared" si="135"/>
        <v>1.086568947473178E-284</v>
      </c>
    </row>
    <row r="541" spans="2:36" ht="12" customHeight="1" x14ac:dyDescent="0.2">
      <c r="B541" s="334">
        <v>39171</v>
      </c>
      <c r="C541" s="335">
        <v>39174</v>
      </c>
      <c r="D541" s="97">
        <v>4.43</v>
      </c>
      <c r="E541" s="98">
        <v>5.0999999999999996</v>
      </c>
      <c r="F541" s="98">
        <v>3.73</v>
      </c>
      <c r="G541" s="98">
        <v>3.7</v>
      </c>
      <c r="H541" s="98">
        <v>2.77</v>
      </c>
      <c r="I541" s="212">
        <v>2.74</v>
      </c>
      <c r="J541" s="392">
        <v>0.51</v>
      </c>
      <c r="K541" s="397">
        <v>0.46</v>
      </c>
      <c r="L541" s="363">
        <f t="shared" ref="L541:L572" si="160">ND代替値</f>
        <v>1.6500000000000001E-2</v>
      </c>
      <c r="M541" s="363">
        <f t="shared" si="149"/>
        <v>1.6500000000000001E-2</v>
      </c>
      <c r="N541" s="363">
        <f>ND代替値</f>
        <v>1.6500000000000001E-2</v>
      </c>
      <c r="O541" s="381">
        <f>ND代替値</f>
        <v>1.6500000000000001E-2</v>
      </c>
      <c r="P541" s="310">
        <f t="shared" si="156"/>
        <v>9.6938915262769633E-7</v>
      </c>
      <c r="Q541" s="311">
        <f t="shared" si="157"/>
        <v>9.6938915262769633E-7</v>
      </c>
      <c r="R541" s="311">
        <f t="shared" ref="R541:R572" si="161">ND代替値*2.71828^(-(0.69315/2.062)*(C541-事故日Cb)/365.25)</f>
        <v>9.6671634285399088E-7</v>
      </c>
      <c r="S541" s="311">
        <f t="shared" si="148"/>
        <v>9.6671634285399088E-7</v>
      </c>
      <c r="T541" s="311">
        <f>ND代替値*2.71828^(-(0.69315/2.062)*(C541-事故日Cb)/365.25)</f>
        <v>9.6671634285399088E-7</v>
      </c>
      <c r="U541" s="312">
        <f>ND代替値*2.71828^(-(0.69315/2.062)*(C541-事故日Cb)/365.25)</f>
        <v>9.6671634285399088E-7</v>
      </c>
      <c r="V541" s="297">
        <f t="shared" si="158"/>
        <v>6.7906038888887704E-4</v>
      </c>
      <c r="W541" s="293">
        <f t="shared" si="159"/>
        <v>6.7906038888887704E-4</v>
      </c>
      <c r="X541" s="293">
        <f t="shared" ref="X541:X572" si="162">ND代替値*2.71828^(-(0.69315/30.07)*(C541-事故日Cb)/365.25)</f>
        <v>6.7893183304516694E-4</v>
      </c>
      <c r="Y541" s="293">
        <f t="shared" si="141"/>
        <v>6.7893183304516694E-4</v>
      </c>
      <c r="Z541" s="293">
        <f>ND代替値*2.71828^(-(0.69315/30.07)*(C541-事故日Cb)/365.25)</f>
        <v>6.7893183304516694E-4</v>
      </c>
      <c r="AA541" s="298">
        <f>ND代替値*2.71828^(-(0.69315/30.07)*(C541-事故日Cb)/365.25)</f>
        <v>6.7893183304516694E-4</v>
      </c>
      <c r="AB541" s="222">
        <v>5.82</v>
      </c>
      <c r="AC541" s="6"/>
      <c r="AD541" s="438">
        <f t="shared" si="136"/>
        <v>6.1721075731378805E-2</v>
      </c>
      <c r="AE541" s="438">
        <f t="shared" si="137"/>
        <v>8.7883303895817357E-6</v>
      </c>
      <c r="AF541" s="225">
        <f t="shared" si="132"/>
        <v>6.431721831259494E-43</v>
      </c>
      <c r="AG541" s="438">
        <f t="shared" si="138"/>
        <v>9.9999998863733758E-2</v>
      </c>
      <c r="AH541" s="438">
        <f t="shared" si="133"/>
        <v>0.30825920500225162</v>
      </c>
      <c r="AI541" s="438">
        <f t="shared" si="134"/>
        <v>6.0420537979340078E-2</v>
      </c>
      <c r="AJ541" s="437">
        <f t="shared" si="135"/>
        <v>7.0278237423586669E-286</v>
      </c>
    </row>
    <row r="542" spans="2:36" ht="12" customHeight="1" x14ac:dyDescent="0.2">
      <c r="B542" s="330">
        <v>39199</v>
      </c>
      <c r="C542" s="331">
        <v>39204</v>
      </c>
      <c r="D542" s="89">
        <v>4.28</v>
      </c>
      <c r="E542" s="90">
        <v>4.01</v>
      </c>
      <c r="F542" s="90">
        <v>3.94</v>
      </c>
      <c r="G542" s="90">
        <v>3.7</v>
      </c>
      <c r="H542" s="90"/>
      <c r="I542" s="210"/>
      <c r="J542" s="360">
        <f>ND代替値</f>
        <v>1.6500000000000001E-2</v>
      </c>
      <c r="K542" s="364">
        <f>ND代替値</f>
        <v>1.6500000000000001E-2</v>
      </c>
      <c r="L542" s="364">
        <f t="shared" si="160"/>
        <v>1.6500000000000001E-2</v>
      </c>
      <c r="M542" s="364">
        <f t="shared" si="149"/>
        <v>1.6500000000000001E-2</v>
      </c>
      <c r="N542" s="393"/>
      <c r="O542" s="383"/>
      <c r="P542" s="303">
        <f t="shared" si="156"/>
        <v>9.4472759651263406E-7</v>
      </c>
      <c r="Q542" s="304">
        <f t="shared" si="157"/>
        <v>9.4472759651263406E-7</v>
      </c>
      <c r="R542" s="304">
        <f t="shared" si="161"/>
        <v>9.4039023328401117E-7</v>
      </c>
      <c r="S542" s="304">
        <f t="shared" si="148"/>
        <v>9.4039023328401117E-7</v>
      </c>
      <c r="T542" s="127"/>
      <c r="U542" s="281"/>
      <c r="V542" s="287">
        <f t="shared" si="158"/>
        <v>6.7786148036649515E-4</v>
      </c>
      <c r="W542" s="288">
        <f t="shared" si="159"/>
        <v>6.7786148036649515E-4</v>
      </c>
      <c r="X542" s="288">
        <f t="shared" si="162"/>
        <v>6.7764761240841898E-4</v>
      </c>
      <c r="Y542" s="288">
        <f t="shared" si="141"/>
        <v>6.7764761240841898E-4</v>
      </c>
      <c r="Z542" s="127"/>
      <c r="AA542" s="281"/>
      <c r="AB542" s="223">
        <v>4.59</v>
      </c>
      <c r="AC542" s="6"/>
      <c r="AD542" s="438">
        <f t="shared" si="136"/>
        <v>6.1604328400765365E-2</v>
      </c>
      <c r="AE542" s="438">
        <f t="shared" si="137"/>
        <v>8.5490021207637381E-6</v>
      </c>
      <c r="AF542" s="225">
        <f t="shared" si="132"/>
        <v>4.3537103645969542E-43</v>
      </c>
      <c r="AG542" s="438">
        <f t="shared" si="138"/>
        <v>9.9999998859275477E-2</v>
      </c>
      <c r="AH542" s="438">
        <f t="shared" si="133"/>
        <v>0.30683913851269784</v>
      </c>
      <c r="AI542" s="438">
        <f t="shared" si="134"/>
        <v>6.0301211743206157E-2</v>
      </c>
      <c r="AJ542" s="437">
        <f t="shared" si="135"/>
        <v>5.394009526411248E-287</v>
      </c>
    </row>
    <row r="543" spans="2:36" ht="12" customHeight="1" x14ac:dyDescent="0.2">
      <c r="B543" s="332">
        <v>39232</v>
      </c>
      <c r="C543" s="333">
        <v>39234</v>
      </c>
      <c r="D543" s="93">
        <v>4.0599999999999996</v>
      </c>
      <c r="E543" s="94">
        <v>3.88</v>
      </c>
      <c r="F543" s="94">
        <v>3.49</v>
      </c>
      <c r="G543" s="94">
        <v>3.36</v>
      </c>
      <c r="H543" s="94"/>
      <c r="I543" s="211"/>
      <c r="J543" s="377">
        <v>0.28000000000000003</v>
      </c>
      <c r="K543" s="378">
        <v>0.41</v>
      </c>
      <c r="L543" s="361">
        <f t="shared" si="160"/>
        <v>1.6500000000000001E-2</v>
      </c>
      <c r="M543" s="361">
        <v>6.6000000000000003E-2</v>
      </c>
      <c r="N543" s="378"/>
      <c r="O543" s="385"/>
      <c r="P543" s="305">
        <f t="shared" si="156"/>
        <v>9.1646641853394191E-7</v>
      </c>
      <c r="Q543" s="306">
        <f t="shared" si="157"/>
        <v>9.1646641853394191E-7</v>
      </c>
      <c r="R543" s="306">
        <f t="shared" si="161"/>
        <v>9.1478104967707577E-7</v>
      </c>
      <c r="S543" s="306">
        <f t="shared" si="148"/>
        <v>9.1478104967707577E-7</v>
      </c>
      <c r="T543" s="99"/>
      <c r="U543" s="100"/>
      <c r="V543" s="283">
        <f t="shared" si="158"/>
        <v>6.7645119819993076E-4</v>
      </c>
      <c r="W543" s="284">
        <f t="shared" si="159"/>
        <v>6.7645119819993076E-4</v>
      </c>
      <c r="X543" s="284">
        <f t="shared" si="162"/>
        <v>6.7636582091486848E-4</v>
      </c>
      <c r="Y543" s="284">
        <f t="shared" si="141"/>
        <v>6.7636582091486848E-4</v>
      </c>
      <c r="Z543" s="99"/>
      <c r="AA543" s="100"/>
      <c r="AB543" s="221">
        <v>14.05</v>
      </c>
      <c r="AC543" s="6"/>
      <c r="AD543" s="438">
        <f t="shared" si="136"/>
        <v>6.1487801901351682E-2</v>
      </c>
      <c r="AE543" s="438">
        <f t="shared" si="137"/>
        <v>8.3161913607006886E-6</v>
      </c>
      <c r="AF543" s="225">
        <f t="shared" si="132"/>
        <v>2.9470792481531887E-43</v>
      </c>
      <c r="AG543" s="438">
        <f t="shared" si="138"/>
        <v>9.9999998854817196E-2</v>
      </c>
      <c r="AH543" s="438">
        <f t="shared" si="133"/>
        <v>0.30542561388402617</v>
      </c>
      <c r="AI543" s="438">
        <f t="shared" si="134"/>
        <v>6.0182121167844306E-2</v>
      </c>
      <c r="AJ543" s="437">
        <f t="shared" si="135"/>
        <v>4.1400211271164238E-288</v>
      </c>
    </row>
    <row r="544" spans="2:36" ht="12" customHeight="1" x14ac:dyDescent="0.2">
      <c r="B544" s="332">
        <v>39262</v>
      </c>
      <c r="C544" s="333">
        <v>39265</v>
      </c>
      <c r="D544" s="93">
        <v>4.5199999999999996</v>
      </c>
      <c r="E544" s="94">
        <v>4.3600000000000003</v>
      </c>
      <c r="F544" s="94">
        <v>3.56</v>
      </c>
      <c r="G544" s="94">
        <v>3.21</v>
      </c>
      <c r="H544" s="94">
        <v>2.81</v>
      </c>
      <c r="I544" s="211">
        <v>2.6</v>
      </c>
      <c r="J544" s="362">
        <f>ND代替値</f>
        <v>1.6500000000000001E-2</v>
      </c>
      <c r="K544" s="378">
        <v>0.19</v>
      </c>
      <c r="L544" s="361">
        <f t="shared" si="160"/>
        <v>1.6500000000000001E-2</v>
      </c>
      <c r="M544" s="361">
        <f>ND代替値</f>
        <v>1.6500000000000001E-2</v>
      </c>
      <c r="N544" s="361">
        <f>ND代替値</f>
        <v>1.6500000000000001E-2</v>
      </c>
      <c r="O544" s="380">
        <f>ND代替値</f>
        <v>1.6500000000000001E-2</v>
      </c>
      <c r="P544" s="305">
        <f t="shared" si="156"/>
        <v>8.9150874037956034E-7</v>
      </c>
      <c r="Q544" s="306">
        <f t="shared" si="157"/>
        <v>8.9150874037956034E-7</v>
      </c>
      <c r="R544" s="306">
        <f t="shared" si="161"/>
        <v>8.8905066328206785E-7</v>
      </c>
      <c r="S544" s="306">
        <f t="shared" si="148"/>
        <v>8.8905066328206785E-7</v>
      </c>
      <c r="T544" s="306">
        <f>ND代替値*2.71828^(-(0.69315/2.062)*(C544-事故日Cb)/365.25)</f>
        <v>8.8905066328206785E-7</v>
      </c>
      <c r="U544" s="307">
        <f>ND代替値*2.71828^(-(0.69315/2.062)*(C544-事故日Cb)/365.25)</f>
        <v>8.8905066328206785E-7</v>
      </c>
      <c r="V544" s="283">
        <f t="shared" si="158"/>
        <v>6.7517166976099321E-4</v>
      </c>
      <c r="W544" s="284">
        <f t="shared" si="159"/>
        <v>6.7517166976099321E-4</v>
      </c>
      <c r="X544" s="284">
        <f t="shared" si="162"/>
        <v>6.7504385010743145E-4</v>
      </c>
      <c r="Y544" s="284">
        <f t="shared" si="141"/>
        <v>6.7504385010743145E-4</v>
      </c>
      <c r="Z544" s="284">
        <f>ND代替値*2.71828^(-(0.69315/30.07)*(C544-事故日Cb)/365.25)</f>
        <v>6.7504385010743145E-4</v>
      </c>
      <c r="AA544" s="296">
        <f>ND代替値*2.71828^(-(0.69315/30.07)*(C544-事故日Cb)/365.25)</f>
        <v>6.7504385010743145E-4</v>
      </c>
      <c r="AB544" s="221">
        <v>16.5</v>
      </c>
      <c r="AC544" s="6"/>
      <c r="AD544" s="438">
        <f t="shared" si="136"/>
        <v>6.1367622737039218E-2</v>
      </c>
      <c r="AE544" s="438">
        <f t="shared" si="137"/>
        <v>8.0822787571097073E-6</v>
      </c>
      <c r="AF544" s="225">
        <f t="shared" si="132"/>
        <v>1.969133546680728E-43</v>
      </c>
      <c r="AG544" s="438">
        <f t="shared" si="138"/>
        <v>9.9999998850210312E-2</v>
      </c>
      <c r="AH544" s="438">
        <f t="shared" si="133"/>
        <v>0.30397181234532711</v>
      </c>
      <c r="AI544" s="438">
        <f t="shared" si="134"/>
        <v>6.0059307987003485E-2</v>
      </c>
      <c r="AJ544" s="437">
        <f t="shared" si="135"/>
        <v>2.916955255050323E-289</v>
      </c>
    </row>
    <row r="545" spans="2:36" ht="12" customHeight="1" x14ac:dyDescent="0.2">
      <c r="B545" s="332">
        <v>39293</v>
      </c>
      <c r="C545" s="333">
        <v>39295</v>
      </c>
      <c r="D545" s="93">
        <v>2.13</v>
      </c>
      <c r="E545" s="94">
        <v>2.2999999999999998</v>
      </c>
      <c r="F545" s="94">
        <v>1.98</v>
      </c>
      <c r="G545" s="94">
        <v>1.67</v>
      </c>
      <c r="H545" s="94"/>
      <c r="I545" s="211"/>
      <c r="J545" s="377">
        <v>0.23</v>
      </c>
      <c r="K545" s="378">
        <v>0.27</v>
      </c>
      <c r="L545" s="361">
        <f t="shared" si="160"/>
        <v>1.6500000000000001E-2</v>
      </c>
      <c r="M545" s="361">
        <f t="shared" ref="M545:M588" si="163">ND代替値</f>
        <v>1.6500000000000001E-2</v>
      </c>
      <c r="N545" s="378"/>
      <c r="O545" s="401"/>
      <c r="P545" s="305">
        <f t="shared" si="156"/>
        <v>8.6643294287305257E-7</v>
      </c>
      <c r="Q545" s="306">
        <f t="shared" si="157"/>
        <v>8.6643294287305257E-7</v>
      </c>
      <c r="R545" s="306">
        <f t="shared" si="161"/>
        <v>8.6483958487438532E-7</v>
      </c>
      <c r="S545" s="306">
        <f t="shared" si="148"/>
        <v>8.6483958487438532E-7</v>
      </c>
      <c r="T545" s="99"/>
      <c r="U545" s="100"/>
      <c r="V545" s="283">
        <f t="shared" si="158"/>
        <v>6.7385203294636922E-4</v>
      </c>
      <c r="W545" s="284">
        <f t="shared" si="159"/>
        <v>6.7385203294636922E-4</v>
      </c>
      <c r="X545" s="284">
        <f t="shared" si="162"/>
        <v>6.7376698371109599E-4</v>
      </c>
      <c r="Y545" s="284">
        <f t="shared" si="141"/>
        <v>6.7376698371109599E-4</v>
      </c>
      <c r="Z545" s="99"/>
      <c r="AA545" s="100"/>
      <c r="AB545" s="221">
        <v>5.63</v>
      </c>
      <c r="AC545" s="6"/>
      <c r="AD545" s="438">
        <f t="shared" si="136"/>
        <v>6.1251543973736E-2</v>
      </c>
      <c r="AE545" s="438">
        <f t="shared" si="137"/>
        <v>7.8621780443125935E-6</v>
      </c>
      <c r="AF545" s="225">
        <f t="shared" si="132"/>
        <v>1.3329303344234318E-43</v>
      </c>
      <c r="AG545" s="438">
        <f t="shared" si="138"/>
        <v>9.9999998845752058E-2</v>
      </c>
      <c r="AH545" s="438">
        <f t="shared" si="133"/>
        <v>0.30257149671005718</v>
      </c>
      <c r="AI545" s="438">
        <f t="shared" si="134"/>
        <v>5.994069515423877E-2</v>
      </c>
      <c r="AJ545" s="437">
        <f t="shared" si="135"/>
        <v>2.2388274109700328E-290</v>
      </c>
    </row>
    <row r="546" spans="2:36" ht="12" customHeight="1" x14ac:dyDescent="0.2">
      <c r="B546" s="332">
        <v>39325</v>
      </c>
      <c r="C546" s="333">
        <v>39328</v>
      </c>
      <c r="D546" s="93">
        <v>2.8</v>
      </c>
      <c r="E546" s="94">
        <v>3.1</v>
      </c>
      <c r="F546" s="94">
        <v>2.73</v>
      </c>
      <c r="G546" s="94">
        <v>2.06</v>
      </c>
      <c r="H546" s="94"/>
      <c r="I546" s="211"/>
      <c r="J546" s="362">
        <f>ND代替値</f>
        <v>1.6500000000000001E-2</v>
      </c>
      <c r="K546" s="378">
        <v>0.23</v>
      </c>
      <c r="L546" s="361">
        <f t="shared" si="160"/>
        <v>1.6500000000000001E-2</v>
      </c>
      <c r="M546" s="361">
        <f t="shared" si="163"/>
        <v>1.6500000000000001E-2</v>
      </c>
      <c r="N546" s="378"/>
      <c r="O546" s="385"/>
      <c r="P546" s="305">
        <f t="shared" si="156"/>
        <v>8.4128783482882228E-7</v>
      </c>
      <c r="Q546" s="306">
        <f t="shared" si="157"/>
        <v>8.4128783482882228E-7</v>
      </c>
      <c r="R546" s="306">
        <f t="shared" si="161"/>
        <v>8.3896822733028967E-7</v>
      </c>
      <c r="S546" s="306">
        <f t="shared" si="148"/>
        <v>8.3896822733028967E-7</v>
      </c>
      <c r="T546" s="99"/>
      <c r="U546" s="100"/>
      <c r="V546" s="283">
        <f t="shared" si="158"/>
        <v>6.7249253254718421E-4</v>
      </c>
      <c r="W546" s="284">
        <f t="shared" si="159"/>
        <v>6.7249253254718421E-4</v>
      </c>
      <c r="X546" s="284">
        <f t="shared" si="162"/>
        <v>6.7236522009261467E-4</v>
      </c>
      <c r="Y546" s="284">
        <f t="shared" si="141"/>
        <v>6.7236522009261467E-4</v>
      </c>
      <c r="Z546" s="99"/>
      <c r="AA546" s="100"/>
      <c r="AB546" s="221">
        <v>7.5</v>
      </c>
      <c r="AC546" s="6"/>
      <c r="AD546" s="438">
        <f t="shared" si="136"/>
        <v>6.1124110917510424E-2</v>
      </c>
      <c r="AE546" s="438">
        <f t="shared" si="137"/>
        <v>7.6269838848208151E-6</v>
      </c>
      <c r="AF546" s="225">
        <f t="shared" ref="AF546:AF588" si="164">10*2.71828^(-(0.69315/0.1459)*(C546-事故日Cb)/365.25)</f>
        <v>8.6774667911616912E-44</v>
      </c>
      <c r="AG546" s="438">
        <f t="shared" si="138"/>
        <v>9.9999998840847926E-2</v>
      </c>
      <c r="AH546" s="438">
        <f t="shared" ref="AH546:AH588" si="165">1*2.71828^(-(0.69315/12.33)*(C546-事故日Cb)/365.25)</f>
        <v>0.30103859912548747</v>
      </c>
      <c r="AI546" s="438">
        <f t="shared" ref="AI546:AI588" si="166">0.1*2.71828^(-(0.69315/28.799)*(C546-事故日Cb)/365.25)</f>
        <v>5.9810491581266882E-2</v>
      </c>
      <c r="AJ546" s="437">
        <f t="shared" ref="AJ546:AJ588" si="167">0.1*2.71828^(-(0.69315/0.022177)*(C546-事故日Cb)/365.25)</f>
        <v>1.3292924822300342E-291</v>
      </c>
    </row>
    <row r="547" spans="2:36" ht="12" customHeight="1" x14ac:dyDescent="0.2">
      <c r="B547" s="332">
        <v>39356</v>
      </c>
      <c r="C547" s="333">
        <v>39356</v>
      </c>
      <c r="D547" s="93">
        <v>3.34</v>
      </c>
      <c r="E547" s="94">
        <v>3.56</v>
      </c>
      <c r="F547" s="94">
        <v>3.24</v>
      </c>
      <c r="G547" s="94">
        <v>2.4500000000000002</v>
      </c>
      <c r="H547" s="94">
        <v>1.94</v>
      </c>
      <c r="I547" s="211">
        <v>1.91</v>
      </c>
      <c r="J547" s="362">
        <f>ND代替値</f>
        <v>1.6500000000000001E-2</v>
      </c>
      <c r="K547" s="378">
        <v>0.21</v>
      </c>
      <c r="L547" s="361">
        <f t="shared" si="160"/>
        <v>1.6500000000000001E-2</v>
      </c>
      <c r="M547" s="361">
        <f t="shared" si="163"/>
        <v>1.6500000000000001E-2</v>
      </c>
      <c r="N547" s="361">
        <f>ND代替値</f>
        <v>1.6500000000000001E-2</v>
      </c>
      <c r="O547" s="380">
        <f>ND代替値</f>
        <v>1.6500000000000001E-2</v>
      </c>
      <c r="P547" s="305">
        <f t="shared" si="156"/>
        <v>8.176246193881365E-7</v>
      </c>
      <c r="Q547" s="306">
        <f t="shared" si="157"/>
        <v>8.176246193881365E-7</v>
      </c>
      <c r="R547" s="306">
        <f t="shared" si="161"/>
        <v>8.176246193881365E-7</v>
      </c>
      <c r="S547" s="306">
        <f t="shared" si="148"/>
        <v>8.176246193881365E-7</v>
      </c>
      <c r="T547" s="306">
        <f>ND代替値*2.71828^(-(0.69315/2.062)*(C547-事故日Cb)/365.25)</f>
        <v>8.176246193881365E-7</v>
      </c>
      <c r="U547" s="307">
        <f>ND代替値*2.71828^(-(0.69315/2.062)*(C547-事故日Cb)/365.25)</f>
        <v>8.176246193881365E-7</v>
      </c>
      <c r="V547" s="283">
        <f t="shared" si="158"/>
        <v>6.7117813216094899E-4</v>
      </c>
      <c r="W547" s="284">
        <f t="shared" si="159"/>
        <v>6.7117813216094899E-4</v>
      </c>
      <c r="X547" s="284">
        <f t="shared" si="162"/>
        <v>6.7117813216094899E-4</v>
      </c>
      <c r="Y547" s="284">
        <f t="shared" si="141"/>
        <v>6.7117813216094899E-4</v>
      </c>
      <c r="Z547" s="284">
        <f>ND代替値*2.71828^(-(0.69315/30.07)*(C547-事故日Cb)/365.25)</f>
        <v>6.7117813216094899E-4</v>
      </c>
      <c r="AA547" s="296">
        <f>ND代替値*2.71828^(-(0.69315/30.07)*(C547-事故日Cb)/365.25)</f>
        <v>6.7117813216094899E-4</v>
      </c>
      <c r="AB547" s="221">
        <v>2.6</v>
      </c>
      <c r="AC547" s="6"/>
      <c r="AD547" s="438">
        <f t="shared" ref="AD547:AD589" si="168">0.1*2.71828^(-(0.69315/30.07)*(C547-事故日Cb)/365.25)</f>
        <v>6.1016193832813537E-2</v>
      </c>
      <c r="AE547" s="438">
        <f t="shared" ref="AE547:AE589" si="169">0.01*2.71828^(-(0.69315/2.062)*(C547-事故日Cb)/365.25)</f>
        <v>7.432951085346695E-6</v>
      </c>
      <c r="AF547" s="225">
        <f t="shared" si="164"/>
        <v>6.0286918905881901E-44</v>
      </c>
      <c r="AG547" s="438">
        <f t="shared" ref="AG547:AG589" si="170">0.1*2.71828^(-(0.69315/(1.277*10^9))*(C547-事故日Cb)/365.25)</f>
        <v>9.9999998836686879E-2</v>
      </c>
      <c r="AH547" s="438">
        <f t="shared" si="165"/>
        <v>0.29974405046502295</v>
      </c>
      <c r="AI547" s="438">
        <f t="shared" si="166"/>
        <v>5.9700237642887968E-2</v>
      </c>
      <c r="AJ547" s="437">
        <f t="shared" si="167"/>
        <v>1.2107059413973022E-292</v>
      </c>
    </row>
    <row r="548" spans="2:36" ht="12" customHeight="1" x14ac:dyDescent="0.2">
      <c r="B548" s="332">
        <v>39386</v>
      </c>
      <c r="C548" s="333">
        <v>39387</v>
      </c>
      <c r="D548" s="93">
        <v>5</v>
      </c>
      <c r="E548" s="94">
        <v>4.5</v>
      </c>
      <c r="F548" s="94">
        <v>4.5</v>
      </c>
      <c r="G548" s="94">
        <v>3.61</v>
      </c>
      <c r="H548" s="94"/>
      <c r="I548" s="211"/>
      <c r="J548" s="377">
        <v>0.24</v>
      </c>
      <c r="K548" s="361">
        <f>ND代替値</f>
        <v>1.6500000000000001E-2</v>
      </c>
      <c r="L548" s="361">
        <f t="shared" si="160"/>
        <v>1.6500000000000001E-2</v>
      </c>
      <c r="M548" s="361">
        <f t="shared" si="163"/>
        <v>1.6500000000000001E-2</v>
      </c>
      <c r="N548" s="378"/>
      <c r="O548" s="385"/>
      <c r="P548" s="305">
        <f t="shared" si="156"/>
        <v>7.9535865122049652E-7</v>
      </c>
      <c r="Q548" s="306">
        <f t="shared" si="157"/>
        <v>7.9535865122049652E-7</v>
      </c>
      <c r="R548" s="306">
        <f t="shared" si="161"/>
        <v>7.946269879982486E-7</v>
      </c>
      <c r="S548" s="306">
        <f t="shared" si="148"/>
        <v>7.946269879982486E-7</v>
      </c>
      <c r="T548" s="99"/>
      <c r="U548" s="100"/>
      <c r="V548" s="283">
        <f t="shared" si="158"/>
        <v>6.6990857789010403E-4</v>
      </c>
      <c r="W548" s="284">
        <f t="shared" si="159"/>
        <v>6.6990857789010403E-4</v>
      </c>
      <c r="X548" s="284">
        <f t="shared" si="162"/>
        <v>6.6986630079710681E-4</v>
      </c>
      <c r="Y548" s="284">
        <f t="shared" si="141"/>
        <v>6.6986630079710681E-4</v>
      </c>
      <c r="Z548" s="99"/>
      <c r="AA548" s="100"/>
      <c r="AB548" s="221">
        <v>1.42</v>
      </c>
      <c r="AC548" s="6"/>
      <c r="AD548" s="438">
        <f t="shared" si="168"/>
        <v>6.0896936436100613E-2</v>
      </c>
      <c r="AE548" s="438">
        <f t="shared" si="169"/>
        <v>7.223881709074987E-6</v>
      </c>
      <c r="AF548" s="225">
        <f t="shared" si="164"/>
        <v>4.0281575230114168E-44</v>
      </c>
      <c r="AG548" s="438">
        <f t="shared" si="170"/>
        <v>9.9999998832079995E-2</v>
      </c>
      <c r="AH548" s="438">
        <f t="shared" si="165"/>
        <v>0.29831729271461571</v>
      </c>
      <c r="AI548" s="438">
        <f t="shared" si="166"/>
        <v>5.9578407837962546E-2</v>
      </c>
      <c r="AJ548" s="437">
        <f t="shared" si="167"/>
        <v>8.5303310047088881E-294</v>
      </c>
    </row>
    <row r="549" spans="2:36" ht="12" customHeight="1" x14ac:dyDescent="0.2">
      <c r="B549" s="332">
        <v>39416</v>
      </c>
      <c r="C549" s="333">
        <v>39419</v>
      </c>
      <c r="D549" s="93">
        <v>4.29</v>
      </c>
      <c r="E549" s="94">
        <v>4.72</v>
      </c>
      <c r="F549" s="94">
        <v>3.82</v>
      </c>
      <c r="G549" s="94">
        <v>3.64</v>
      </c>
      <c r="H549" s="94"/>
      <c r="I549" s="211"/>
      <c r="J549" s="377">
        <v>0.44</v>
      </c>
      <c r="K549" s="378">
        <v>0.34</v>
      </c>
      <c r="L549" s="361">
        <f t="shared" si="160"/>
        <v>1.6500000000000001E-2</v>
      </c>
      <c r="M549" s="361">
        <f t="shared" si="163"/>
        <v>1.6500000000000001E-2</v>
      </c>
      <c r="N549" s="378"/>
      <c r="O549" s="385"/>
      <c r="P549" s="305">
        <f t="shared" si="156"/>
        <v>7.7369904118675596E-7</v>
      </c>
      <c r="Q549" s="306">
        <f t="shared" si="157"/>
        <v>7.7369904118675596E-7</v>
      </c>
      <c r="R549" s="306">
        <f t="shared" si="161"/>
        <v>7.715657902074292E-7</v>
      </c>
      <c r="S549" s="306">
        <f t="shared" si="148"/>
        <v>7.715657902074292E-7</v>
      </c>
      <c r="T549" s="99"/>
      <c r="U549" s="100"/>
      <c r="V549" s="283">
        <f t="shared" si="158"/>
        <v>6.6864142502057037E-4</v>
      </c>
      <c r="W549" s="284">
        <f t="shared" si="159"/>
        <v>6.6864142502057037E-4</v>
      </c>
      <c r="X549" s="284">
        <f t="shared" si="162"/>
        <v>6.6851484163573522E-4</v>
      </c>
      <c r="Y549" s="284">
        <f t="shared" ref="Y549:Y588" si="171">ND代替値*2.71828^(-(0.69315/30.07)*(C549-事故日Cb)/365.25)</f>
        <v>6.6851484163573522E-4</v>
      </c>
      <c r="Z549" s="99"/>
      <c r="AA549" s="100"/>
      <c r="AB549" s="221">
        <v>2.25</v>
      </c>
      <c r="AC549" s="6"/>
      <c r="AD549" s="438">
        <f t="shared" si="168"/>
        <v>6.0774076512339563E-2</v>
      </c>
      <c r="AE549" s="438">
        <f t="shared" si="169"/>
        <v>7.0142344564311747E-6</v>
      </c>
      <c r="AF549" s="225">
        <f t="shared" si="164"/>
        <v>2.6566899823990267E-44</v>
      </c>
      <c r="AG549" s="438">
        <f t="shared" si="170"/>
        <v>9.9999998827324507E-2</v>
      </c>
      <c r="AH549" s="438">
        <f t="shared" si="165"/>
        <v>0.2968516335510708</v>
      </c>
      <c r="AI549" s="438">
        <f t="shared" si="166"/>
        <v>5.9452908809942723E-2</v>
      </c>
      <c r="AJ549" s="437">
        <f t="shared" si="167"/>
        <v>5.5173362817418517E-295</v>
      </c>
    </row>
    <row r="550" spans="2:36" ht="12" customHeight="1" x14ac:dyDescent="0.2">
      <c r="B550" s="332">
        <v>39809</v>
      </c>
      <c r="C550" s="333">
        <v>39451</v>
      </c>
      <c r="D550" s="93">
        <v>4.1399999999999997</v>
      </c>
      <c r="E550" s="94">
        <v>4.09</v>
      </c>
      <c r="F550" s="94">
        <v>3.55</v>
      </c>
      <c r="G550" s="94">
        <v>3.43</v>
      </c>
      <c r="H550" s="94">
        <v>2.83</v>
      </c>
      <c r="I550" s="211">
        <v>2.77</v>
      </c>
      <c r="J550" s="362">
        <f t="shared" ref="J550:K552" si="172">ND代替値</f>
        <v>1.6500000000000001E-2</v>
      </c>
      <c r="K550" s="361">
        <f t="shared" si="172"/>
        <v>1.6500000000000001E-2</v>
      </c>
      <c r="L550" s="361">
        <f t="shared" si="160"/>
        <v>1.6500000000000001E-2</v>
      </c>
      <c r="M550" s="361">
        <f t="shared" si="163"/>
        <v>1.6500000000000001E-2</v>
      </c>
      <c r="N550" s="361">
        <f>ND代替値</f>
        <v>1.6500000000000001E-2</v>
      </c>
      <c r="O550" s="380">
        <f>ND代替値</f>
        <v>1.6500000000000001E-2</v>
      </c>
      <c r="P550" s="305">
        <f t="shared" si="156"/>
        <v>5.3887818784361708E-7</v>
      </c>
      <c r="Q550" s="306">
        <f t="shared" si="157"/>
        <v>5.3887818784361708E-7</v>
      </c>
      <c r="R550" s="306">
        <f t="shared" si="161"/>
        <v>7.4917386095591141E-7</v>
      </c>
      <c r="S550" s="306">
        <f t="shared" si="148"/>
        <v>7.4917386095591141E-7</v>
      </c>
      <c r="T550" s="306">
        <f>ND代替値*2.71828^(-(0.69315/2.062)*(C550-事故日Cb)/365.25)</f>
        <v>7.4917386095591141E-7</v>
      </c>
      <c r="U550" s="307">
        <f>ND代替値*2.71828^(-(0.69315/2.062)*(C550-事故日Cb)/365.25)</f>
        <v>7.4917386095591141E-7</v>
      </c>
      <c r="V550" s="283">
        <f t="shared" si="158"/>
        <v>6.5226140436331378E-4</v>
      </c>
      <c r="W550" s="284">
        <f t="shared" si="159"/>
        <v>6.5226140436331378E-4</v>
      </c>
      <c r="X550" s="284">
        <f t="shared" si="162"/>
        <v>6.6716610905108865E-4</v>
      </c>
      <c r="Y550" s="284">
        <f t="shared" si="171"/>
        <v>6.6716610905108865E-4</v>
      </c>
      <c r="Z550" s="284">
        <f>ND代替値*2.71828^(-(0.69315/30.07)*(C550-事故日Cb)/365.25)</f>
        <v>6.6716610905108865E-4</v>
      </c>
      <c r="AA550" s="296">
        <f>ND代替値*2.71828^(-(0.69315/30.07)*(C550-事故日Cb)/365.25)</f>
        <v>6.6716610905108865E-4</v>
      </c>
      <c r="AB550" s="221">
        <v>13.27</v>
      </c>
      <c r="AC550" s="6"/>
      <c r="AD550" s="438">
        <f t="shared" si="168"/>
        <v>6.0651464459189876E-2</v>
      </c>
      <c r="AE550" s="438">
        <f t="shared" si="169"/>
        <v>6.8106714632355575E-6</v>
      </c>
      <c r="AF550" s="225">
        <f t="shared" si="164"/>
        <v>1.7521662502668801E-44</v>
      </c>
      <c r="AG550" s="438">
        <f t="shared" si="170"/>
        <v>9.9999998822568992E-2</v>
      </c>
      <c r="AH550" s="438">
        <f t="shared" si="165"/>
        <v>0.29539317530023251</v>
      </c>
      <c r="AI550" s="438">
        <f t="shared" si="166"/>
        <v>5.9327674139541813E-2</v>
      </c>
      <c r="AJ550" s="437">
        <f t="shared" si="167"/>
        <v>3.5685601917460856E-296</v>
      </c>
    </row>
    <row r="551" spans="2:36" ht="12" customHeight="1" x14ac:dyDescent="0.2">
      <c r="B551" s="332">
        <v>39477</v>
      </c>
      <c r="C551" s="333">
        <v>39479</v>
      </c>
      <c r="D551" s="93">
        <v>3.8</v>
      </c>
      <c r="E551" s="94">
        <v>3.7</v>
      </c>
      <c r="F551" s="94">
        <v>3.89</v>
      </c>
      <c r="G551" s="94">
        <v>3.87</v>
      </c>
      <c r="H551" s="94"/>
      <c r="I551" s="211"/>
      <c r="J551" s="362">
        <f t="shared" si="172"/>
        <v>1.6500000000000001E-2</v>
      </c>
      <c r="K551" s="361">
        <f t="shared" si="172"/>
        <v>1.6500000000000001E-2</v>
      </c>
      <c r="L551" s="361">
        <f t="shared" si="160"/>
        <v>1.6500000000000001E-2</v>
      </c>
      <c r="M551" s="361">
        <f t="shared" si="163"/>
        <v>1.6500000000000001E-2</v>
      </c>
      <c r="N551" s="378"/>
      <c r="O551" s="401"/>
      <c r="P551" s="305">
        <f t="shared" si="156"/>
        <v>7.3145979339413507E-7</v>
      </c>
      <c r="Q551" s="306">
        <f t="shared" si="157"/>
        <v>7.3145979339413507E-7</v>
      </c>
      <c r="R551" s="306">
        <f t="shared" si="161"/>
        <v>7.3011464911944562E-7</v>
      </c>
      <c r="S551" s="306">
        <f t="shared" si="148"/>
        <v>7.3011464911944562E-7</v>
      </c>
      <c r="T551" s="99"/>
      <c r="U551" s="100"/>
      <c r="V551" s="283">
        <f t="shared" si="158"/>
        <v>6.6607226768352961E-4</v>
      </c>
      <c r="W551" s="284">
        <f t="shared" si="159"/>
        <v>6.6607226768352961E-4</v>
      </c>
      <c r="X551" s="284">
        <f t="shared" si="162"/>
        <v>6.6598820035979457E-4</v>
      </c>
      <c r="Y551" s="284">
        <f t="shared" si="171"/>
        <v>6.6598820035979457E-4</v>
      </c>
      <c r="Z551" s="99"/>
      <c r="AA551" s="100"/>
      <c r="AB551" s="221">
        <v>5.36</v>
      </c>
      <c r="AC551" s="6"/>
      <c r="AD551" s="438">
        <f t="shared" si="168"/>
        <v>6.0544381850890422E-2</v>
      </c>
      <c r="AE551" s="438">
        <f t="shared" si="169"/>
        <v>6.6374059010858691E-6</v>
      </c>
      <c r="AF551" s="225">
        <f t="shared" si="164"/>
        <v>1.2173219118170897E-44</v>
      </c>
      <c r="AG551" s="438">
        <f t="shared" si="170"/>
        <v>9.9999998818407945E-2</v>
      </c>
      <c r="AH551" s="438">
        <f t="shared" si="165"/>
        <v>0.29412290351280679</v>
      </c>
      <c r="AI551" s="438">
        <f t="shared" si="166"/>
        <v>5.9218310221008243E-2</v>
      </c>
      <c r="AJ551" s="437">
        <f t="shared" si="167"/>
        <v>3.2502079746455174E-297</v>
      </c>
    </row>
    <row r="552" spans="2:36" ht="12" customHeight="1" x14ac:dyDescent="0.2">
      <c r="B552" s="332">
        <v>39507</v>
      </c>
      <c r="C552" s="333">
        <v>39510</v>
      </c>
      <c r="D552" s="93">
        <v>4.16</v>
      </c>
      <c r="E552" s="94">
        <v>4.29</v>
      </c>
      <c r="F552" s="94">
        <v>3.68</v>
      </c>
      <c r="G552" s="94">
        <v>3.73</v>
      </c>
      <c r="H552" s="94"/>
      <c r="I552" s="211"/>
      <c r="J552" s="362">
        <f t="shared" si="172"/>
        <v>1.6500000000000001E-2</v>
      </c>
      <c r="K552" s="361">
        <f t="shared" si="172"/>
        <v>1.6500000000000001E-2</v>
      </c>
      <c r="L552" s="361">
        <f t="shared" si="160"/>
        <v>1.6500000000000001E-2</v>
      </c>
      <c r="M552" s="361">
        <f t="shared" si="163"/>
        <v>1.6500000000000001E-2</v>
      </c>
      <c r="N552" s="378"/>
      <c r="O552" s="401"/>
      <c r="P552" s="305">
        <f t="shared" si="156"/>
        <v>7.1154030945319131E-7</v>
      </c>
      <c r="Q552" s="306">
        <f t="shared" si="157"/>
        <v>7.1154030945319131E-7</v>
      </c>
      <c r="R552" s="306">
        <f t="shared" si="161"/>
        <v>7.0957844317034923E-7</v>
      </c>
      <c r="S552" s="306">
        <f t="shared" si="148"/>
        <v>7.0957844317034923E-7</v>
      </c>
      <c r="T552" s="99"/>
      <c r="U552" s="100"/>
      <c r="V552" s="283">
        <f t="shared" si="158"/>
        <v>6.6481237131383372E-4</v>
      </c>
      <c r="W552" s="284">
        <f t="shared" si="159"/>
        <v>6.6481237131383372E-4</v>
      </c>
      <c r="X552" s="284">
        <f t="shared" si="162"/>
        <v>6.6468651282362921E-4</v>
      </c>
      <c r="Y552" s="284">
        <f t="shared" si="171"/>
        <v>6.6468651282362921E-4</v>
      </c>
      <c r="Z552" s="99"/>
      <c r="AA552" s="100"/>
      <c r="AB552" s="221">
        <v>1.65</v>
      </c>
      <c r="AC552" s="6"/>
      <c r="AD552" s="438">
        <f t="shared" si="168"/>
        <v>6.0426046620329923E-2</v>
      </c>
      <c r="AE552" s="438">
        <f t="shared" si="169"/>
        <v>6.4507131197304471E-6</v>
      </c>
      <c r="AF552" s="225">
        <f t="shared" si="164"/>
        <v>8.1337120987522128E-45</v>
      </c>
      <c r="AG552" s="438">
        <f t="shared" si="170"/>
        <v>9.9999998813801061E-2</v>
      </c>
      <c r="AH552" s="438">
        <f t="shared" si="165"/>
        <v>0.29272290197313267</v>
      </c>
      <c r="AI552" s="438">
        <f t="shared" si="166"/>
        <v>5.9097463881578341E-2</v>
      </c>
      <c r="AJ552" s="437">
        <f t="shared" si="167"/>
        <v>2.2900151812153045E-298</v>
      </c>
    </row>
    <row r="553" spans="2:36" ht="12" customHeight="1" x14ac:dyDescent="0.2">
      <c r="B553" s="334">
        <v>39538</v>
      </c>
      <c r="C553" s="335">
        <v>39539</v>
      </c>
      <c r="D553" s="97">
        <v>3.73</v>
      </c>
      <c r="E553" s="98">
        <v>3.76</v>
      </c>
      <c r="F553" s="98">
        <v>3.4</v>
      </c>
      <c r="G553" s="98">
        <v>3.31</v>
      </c>
      <c r="H553" s="98">
        <v>2.71</v>
      </c>
      <c r="I553" s="212">
        <v>2.67</v>
      </c>
      <c r="J553" s="392">
        <v>0.28999999999999998</v>
      </c>
      <c r="K553" s="363">
        <f t="shared" ref="K553:K571" si="173">ND代替値</f>
        <v>1.6500000000000001E-2</v>
      </c>
      <c r="L553" s="363">
        <f t="shared" si="160"/>
        <v>1.6500000000000001E-2</v>
      </c>
      <c r="M553" s="363">
        <f t="shared" si="163"/>
        <v>1.6500000000000001E-2</v>
      </c>
      <c r="N553" s="363">
        <f>ND代替値</f>
        <v>1.6500000000000001E-2</v>
      </c>
      <c r="O553" s="381">
        <f>ND代替値</f>
        <v>1.6500000000000001E-2</v>
      </c>
      <c r="P553" s="310">
        <f t="shared" si="156"/>
        <v>6.9152655085563714E-7</v>
      </c>
      <c r="Q553" s="311">
        <f t="shared" si="157"/>
        <v>6.9152655085563714E-7</v>
      </c>
      <c r="R553" s="311">
        <f t="shared" si="161"/>
        <v>6.9089040445339127E-7</v>
      </c>
      <c r="S553" s="311">
        <f t="shared" si="148"/>
        <v>6.9089040445339127E-7</v>
      </c>
      <c r="T553" s="311">
        <f>ND代替値*2.71828^(-(0.69315/2.062)*(C553-事故日Cb)/365.25)</f>
        <v>6.9089040445339127E-7</v>
      </c>
      <c r="U553" s="312">
        <f>ND代替値*2.71828^(-(0.69315/2.062)*(C553-事故日Cb)/365.25)</f>
        <v>6.9089040445339127E-7</v>
      </c>
      <c r="V553" s="297">
        <f t="shared" si="158"/>
        <v>6.635129819595472E-4</v>
      </c>
      <c r="W553" s="293">
        <f t="shared" si="159"/>
        <v>6.635129819595472E-4</v>
      </c>
      <c r="X553" s="293">
        <f t="shared" si="162"/>
        <v>6.6347110848461507E-4</v>
      </c>
      <c r="Y553" s="293">
        <f t="shared" si="171"/>
        <v>6.6347110848461507E-4</v>
      </c>
      <c r="Z553" s="293">
        <f>ND代替値*2.71828^(-(0.69315/30.07)*(C553-事故日Cb)/365.25)</f>
        <v>6.6347110848461507E-4</v>
      </c>
      <c r="AA553" s="298">
        <f>ND代替値*2.71828^(-(0.69315/30.07)*(C553-事故日Cb)/365.25)</f>
        <v>6.6347110848461507E-4</v>
      </c>
      <c r="AB553" s="222">
        <v>11.29</v>
      </c>
      <c r="AC553" s="6"/>
      <c r="AD553" s="438">
        <f t="shared" si="168"/>
        <v>6.031555531678319E-2</v>
      </c>
      <c r="AE553" s="438">
        <f t="shared" si="169"/>
        <v>6.2808218586671938E-6</v>
      </c>
      <c r="AF553" s="225">
        <f t="shared" si="164"/>
        <v>5.5778907091444134E-45</v>
      </c>
      <c r="AG553" s="438">
        <f t="shared" si="170"/>
        <v>9.9999998809491397E-2</v>
      </c>
      <c r="AH553" s="438">
        <f t="shared" si="165"/>
        <v>0.29141925660288082</v>
      </c>
      <c r="AI553" s="438">
        <f t="shared" si="166"/>
        <v>5.8984637347888717E-2</v>
      </c>
      <c r="AJ553" s="437">
        <f t="shared" si="167"/>
        <v>1.9146652186869153E-299</v>
      </c>
    </row>
    <row r="554" spans="2:36" ht="12" customHeight="1" x14ac:dyDescent="0.2">
      <c r="B554" s="330">
        <v>39568</v>
      </c>
      <c r="C554" s="331">
        <v>39570</v>
      </c>
      <c r="D554" s="89">
        <v>5.7</v>
      </c>
      <c r="E554" s="90">
        <v>5.6</v>
      </c>
      <c r="F554" s="90">
        <v>5.57</v>
      </c>
      <c r="G554" s="90">
        <v>5.08</v>
      </c>
      <c r="H554" s="90"/>
      <c r="I554" s="210"/>
      <c r="J554" s="360">
        <f>ND代替値</f>
        <v>1.6500000000000001E-2</v>
      </c>
      <c r="K554" s="364">
        <f t="shared" si="173"/>
        <v>1.6500000000000001E-2</v>
      </c>
      <c r="L554" s="364">
        <f t="shared" si="160"/>
        <v>1.6500000000000001E-2</v>
      </c>
      <c r="M554" s="364">
        <f t="shared" si="163"/>
        <v>1.6500000000000001E-2</v>
      </c>
      <c r="N554" s="393"/>
      <c r="O554" s="383"/>
      <c r="P554" s="303">
        <f t="shared" si="156"/>
        <v>6.7269454922149833E-7</v>
      </c>
      <c r="Q554" s="304">
        <f t="shared" si="157"/>
        <v>6.7269454922149833E-7</v>
      </c>
      <c r="R554" s="304">
        <f t="shared" si="161"/>
        <v>6.7145747340451969E-7</v>
      </c>
      <c r="S554" s="304">
        <f t="shared" si="148"/>
        <v>6.7145747340451969E-7</v>
      </c>
      <c r="T554" s="127"/>
      <c r="U554" s="281"/>
      <c r="V554" s="287">
        <f t="shared" si="158"/>
        <v>6.6225792655824026E-4</v>
      </c>
      <c r="W554" s="288">
        <f t="shared" si="159"/>
        <v>6.6225792655824026E-4</v>
      </c>
      <c r="X554" s="288">
        <f t="shared" si="162"/>
        <v>6.6217434065591512E-4</v>
      </c>
      <c r="Y554" s="288">
        <f t="shared" si="171"/>
        <v>6.6217434065591512E-4</v>
      </c>
      <c r="Z554" s="127"/>
      <c r="AA554" s="281"/>
      <c r="AB554" s="223">
        <v>4.3499999999999996</v>
      </c>
      <c r="AC554" s="6"/>
      <c r="AD554" s="438">
        <f t="shared" si="168"/>
        <v>6.0197667332355924E-2</v>
      </c>
      <c r="AE554" s="438">
        <f t="shared" si="169"/>
        <v>6.1041588491319966E-6</v>
      </c>
      <c r="AF554" s="225">
        <f t="shared" si="164"/>
        <v>3.7269482054064168E-45</v>
      </c>
      <c r="AG554" s="438">
        <f t="shared" si="170"/>
        <v>9.9999998804884499E-2</v>
      </c>
      <c r="AH554" s="438">
        <f t="shared" si="165"/>
        <v>0.29003212420665464</v>
      </c>
      <c r="AI554" s="438">
        <f t="shared" si="166"/>
        <v>5.886426786285124E-2</v>
      </c>
      <c r="AJ554" s="437">
        <f t="shared" si="167"/>
        <v>1.3490251860624901E-300</v>
      </c>
    </row>
    <row r="555" spans="2:36" ht="12" customHeight="1" x14ac:dyDescent="0.2">
      <c r="B555" s="332">
        <v>39598</v>
      </c>
      <c r="C555" s="333">
        <v>39603</v>
      </c>
      <c r="D555" s="93">
        <v>4.7</v>
      </c>
      <c r="E555" s="94">
        <v>4.4000000000000004</v>
      </c>
      <c r="F555" s="94">
        <v>3.35</v>
      </c>
      <c r="G555" s="94">
        <v>3.43</v>
      </c>
      <c r="H555" s="94"/>
      <c r="I555" s="211"/>
      <c r="J555" s="377">
        <v>0.34</v>
      </c>
      <c r="K555" s="361">
        <f t="shared" si="173"/>
        <v>1.6500000000000001E-2</v>
      </c>
      <c r="L555" s="361">
        <f t="shared" si="160"/>
        <v>1.6500000000000001E-2</v>
      </c>
      <c r="M555" s="361">
        <f t="shared" si="163"/>
        <v>1.6500000000000001E-2</v>
      </c>
      <c r="N555" s="378"/>
      <c r="O555" s="385"/>
      <c r="P555" s="305">
        <f t="shared" si="156"/>
        <v>6.5437539020361054E-7</v>
      </c>
      <c r="Q555" s="306">
        <f t="shared" si="157"/>
        <v>6.5437539020361054E-7</v>
      </c>
      <c r="R555" s="306">
        <f t="shared" si="161"/>
        <v>6.5137107047625169E-7</v>
      </c>
      <c r="S555" s="306">
        <f t="shared" si="148"/>
        <v>6.5137107047625169E-7</v>
      </c>
      <c r="T555" s="99"/>
      <c r="U555" s="100"/>
      <c r="V555" s="283">
        <f t="shared" si="158"/>
        <v>6.6100524513318262E-4</v>
      </c>
      <c r="W555" s="284">
        <f t="shared" si="159"/>
        <v>6.6100524513318262E-4</v>
      </c>
      <c r="X555" s="284">
        <f t="shared" si="162"/>
        <v>6.6079669538349336E-4</v>
      </c>
      <c r="Y555" s="284">
        <f t="shared" si="171"/>
        <v>6.6079669538349336E-4</v>
      </c>
      <c r="Z555" s="99"/>
      <c r="AA555" s="100"/>
      <c r="AB555" s="221">
        <v>4.07</v>
      </c>
      <c r="AC555" s="6"/>
      <c r="AD555" s="438">
        <f t="shared" si="168"/>
        <v>6.0072426853044848E-2</v>
      </c>
      <c r="AE555" s="438">
        <f t="shared" si="169"/>
        <v>5.9215551861477421E-6</v>
      </c>
      <c r="AF555" s="225">
        <f t="shared" si="164"/>
        <v>2.4262685340402296E-45</v>
      </c>
      <c r="AG555" s="438">
        <f t="shared" si="170"/>
        <v>9.9999998799980394E-2</v>
      </c>
      <c r="AH555" s="438">
        <f t="shared" si="165"/>
        <v>0.28856275400001535</v>
      </c>
      <c r="AI555" s="438">
        <f t="shared" si="166"/>
        <v>5.8736402512334432E-2</v>
      </c>
      <c r="AJ555" s="437">
        <f t="shared" si="167"/>
        <v>8.00976899507795E-302</v>
      </c>
    </row>
    <row r="556" spans="2:36" ht="12" customHeight="1" x14ac:dyDescent="0.2">
      <c r="B556" s="332">
        <v>39629</v>
      </c>
      <c r="C556" s="333">
        <v>39630</v>
      </c>
      <c r="D556" s="93">
        <v>2.36</v>
      </c>
      <c r="E556" s="94">
        <v>2.48</v>
      </c>
      <c r="F556" s="94">
        <v>1.98</v>
      </c>
      <c r="G556" s="94">
        <v>1.98</v>
      </c>
      <c r="H556" s="94">
        <v>2.36</v>
      </c>
      <c r="I556" s="211">
        <v>2.36</v>
      </c>
      <c r="J556" s="362">
        <f t="shared" ref="J556:J562" si="174">ND代替値</f>
        <v>1.6500000000000001E-2</v>
      </c>
      <c r="K556" s="361">
        <f t="shared" si="173"/>
        <v>1.6500000000000001E-2</v>
      </c>
      <c r="L556" s="361">
        <f t="shared" si="160"/>
        <v>1.6500000000000001E-2</v>
      </c>
      <c r="M556" s="361">
        <f t="shared" si="163"/>
        <v>1.6500000000000001E-2</v>
      </c>
      <c r="N556" s="361">
        <f>ND代替値</f>
        <v>1.6500000000000001E-2</v>
      </c>
      <c r="O556" s="435">
        <v>3.4000000000000002E-2</v>
      </c>
      <c r="P556" s="305">
        <f t="shared" si="156"/>
        <v>6.3596953052465659E-7</v>
      </c>
      <c r="Q556" s="306">
        <f t="shared" si="157"/>
        <v>6.3596953052465659E-7</v>
      </c>
      <c r="R556" s="306">
        <f t="shared" si="161"/>
        <v>6.3538449191944225E-7</v>
      </c>
      <c r="S556" s="306">
        <f t="shared" si="148"/>
        <v>6.3538449191944225E-7</v>
      </c>
      <c r="T556" s="306">
        <f>ND代替値*2.71828^(-(0.69315/2.062)*(C556-事故日Cb)/365.25)</f>
        <v>6.3538449191944225E-7</v>
      </c>
      <c r="U556" s="307">
        <f>ND代替値*2.71828^(-(0.69315/2.062)*(C556-事故日Cb)/365.25)</f>
        <v>6.3538449191944225E-7</v>
      </c>
      <c r="V556" s="283">
        <f t="shared" si="158"/>
        <v>6.5971329688475249E-4</v>
      </c>
      <c r="W556" s="284">
        <f t="shared" si="159"/>
        <v>6.5971329688475249E-4</v>
      </c>
      <c r="X556" s="284">
        <f t="shared" si="162"/>
        <v>6.5967166320319605E-4</v>
      </c>
      <c r="Y556" s="284">
        <f t="shared" si="171"/>
        <v>6.5967166320319605E-4</v>
      </c>
      <c r="Z556" s="284">
        <f>ND代替値*2.71828^(-(0.69315/30.07)*(C556-事故日Cb)/365.25)</f>
        <v>6.5967166320319605E-4</v>
      </c>
      <c r="AA556" s="296">
        <f>ND代替値*2.71828^(-(0.69315/30.07)*(C556-事故日Cb)/365.25)</f>
        <v>6.5967166320319605E-4</v>
      </c>
      <c r="AB556" s="221">
        <v>4.93</v>
      </c>
      <c r="AC556" s="6"/>
      <c r="AD556" s="438">
        <f t="shared" si="168"/>
        <v>5.9970151200290547E-2</v>
      </c>
      <c r="AE556" s="438">
        <f t="shared" si="169"/>
        <v>5.7762226538131107E-6</v>
      </c>
      <c r="AF556" s="225">
        <f t="shared" si="164"/>
        <v>1.7077249301598222E-45</v>
      </c>
      <c r="AG556" s="438">
        <f t="shared" si="170"/>
        <v>9.9999998795967937E-2</v>
      </c>
      <c r="AH556" s="438">
        <f t="shared" si="165"/>
        <v>0.28736608070230563</v>
      </c>
      <c r="AI556" s="438">
        <f t="shared" si="166"/>
        <v>5.8631992025458116E-2</v>
      </c>
      <c r="AJ556" s="437">
        <f t="shared" si="167"/>
        <v>7.9469733107408327E-303</v>
      </c>
    </row>
    <row r="557" spans="2:36" ht="12" customHeight="1" x14ac:dyDescent="0.2">
      <c r="B557" s="332">
        <v>39660</v>
      </c>
      <c r="C557" s="333">
        <v>39661</v>
      </c>
      <c r="D557" s="93">
        <v>2.61</v>
      </c>
      <c r="E557" s="94">
        <v>2.83</v>
      </c>
      <c r="F557" s="94">
        <v>2.41</v>
      </c>
      <c r="G557" s="94">
        <v>2.4</v>
      </c>
      <c r="H557" s="94"/>
      <c r="I557" s="211"/>
      <c r="J557" s="362">
        <f t="shared" si="174"/>
        <v>1.6500000000000001E-2</v>
      </c>
      <c r="K557" s="361">
        <f t="shared" si="173"/>
        <v>1.6500000000000001E-2</v>
      </c>
      <c r="L557" s="361">
        <f t="shared" si="160"/>
        <v>1.6500000000000001E-2</v>
      </c>
      <c r="M557" s="361">
        <f t="shared" si="163"/>
        <v>1.6500000000000001E-2</v>
      </c>
      <c r="N557" s="378"/>
      <c r="O557" s="401"/>
      <c r="P557" s="305">
        <f t="shared" si="156"/>
        <v>6.1808137929805667E-7</v>
      </c>
      <c r="Q557" s="306">
        <f t="shared" si="157"/>
        <v>6.1808137929805667E-7</v>
      </c>
      <c r="R557" s="306">
        <f t="shared" si="161"/>
        <v>6.1751279629101369E-7</v>
      </c>
      <c r="S557" s="306">
        <f t="shared" si="148"/>
        <v>6.1751279629101369E-7</v>
      </c>
      <c r="T557" s="99"/>
      <c r="U557" s="100"/>
      <c r="V557" s="283">
        <f t="shared" si="158"/>
        <v>6.5842387377555397E-4</v>
      </c>
      <c r="W557" s="284">
        <f t="shared" si="159"/>
        <v>6.5842387377555397E-4</v>
      </c>
      <c r="X557" s="284">
        <f t="shared" si="162"/>
        <v>6.5838232146787803E-4</v>
      </c>
      <c r="Y557" s="284">
        <f t="shared" si="171"/>
        <v>6.5838232146787803E-4</v>
      </c>
      <c r="Z557" s="99"/>
      <c r="AA557" s="100"/>
      <c r="AB557" s="221">
        <v>0.92</v>
      </c>
      <c r="AC557" s="6"/>
      <c r="AD557" s="438">
        <f t="shared" si="168"/>
        <v>5.9852938315261645E-2</v>
      </c>
      <c r="AE557" s="438">
        <f t="shared" si="169"/>
        <v>5.61375269355467E-6</v>
      </c>
      <c r="AF557" s="225">
        <f t="shared" si="164"/>
        <v>1.1410410665366223E-45</v>
      </c>
      <c r="AG557" s="438">
        <f t="shared" si="170"/>
        <v>9.9999998791361053E-2</v>
      </c>
      <c r="AH557" s="438">
        <f t="shared" si="165"/>
        <v>0.28599824109978444</v>
      </c>
      <c r="AI557" s="438">
        <f t="shared" si="166"/>
        <v>5.8512342180953671E-2</v>
      </c>
      <c r="AJ557" s="437">
        <f t="shared" si="167"/>
        <v>5.5992384697450387E-304</v>
      </c>
    </row>
    <row r="558" spans="2:36" ht="12" customHeight="1" x14ac:dyDescent="0.2">
      <c r="B558" s="332">
        <v>39689</v>
      </c>
      <c r="C558" s="333">
        <v>39692</v>
      </c>
      <c r="D558" s="93">
        <v>2.29</v>
      </c>
      <c r="E558" s="94">
        <v>2.61</v>
      </c>
      <c r="F558" s="94">
        <v>1.95</v>
      </c>
      <c r="G558" s="94">
        <v>1.9</v>
      </c>
      <c r="H558" s="94"/>
      <c r="I558" s="211"/>
      <c r="J558" s="362">
        <f t="shared" si="174"/>
        <v>1.6500000000000001E-2</v>
      </c>
      <c r="K558" s="361">
        <f t="shared" si="173"/>
        <v>1.6500000000000001E-2</v>
      </c>
      <c r="L558" s="361">
        <f t="shared" si="160"/>
        <v>1.6500000000000001E-2</v>
      </c>
      <c r="M558" s="361">
        <f t="shared" si="163"/>
        <v>1.6500000000000001E-2</v>
      </c>
      <c r="N558" s="378"/>
      <c r="O558" s="385"/>
      <c r="P558" s="305">
        <f t="shared" si="156"/>
        <v>6.0180308215173278E-7</v>
      </c>
      <c r="Q558" s="306">
        <f t="shared" si="157"/>
        <v>6.0180308215173278E-7</v>
      </c>
      <c r="R558" s="306">
        <f t="shared" si="161"/>
        <v>6.0014378448426662E-7</v>
      </c>
      <c r="S558" s="306">
        <f t="shared" si="148"/>
        <v>6.0014378448426662E-7</v>
      </c>
      <c r="T558" s="99"/>
      <c r="U558" s="100"/>
      <c r="V558" s="283">
        <f t="shared" si="158"/>
        <v>6.5721992090806184E-4</v>
      </c>
      <c r="W558" s="284">
        <f t="shared" si="159"/>
        <v>6.5721992090806184E-4</v>
      </c>
      <c r="X558" s="284">
        <f t="shared" si="162"/>
        <v>6.5709549977730842E-4</v>
      </c>
      <c r="Y558" s="284">
        <f t="shared" si="171"/>
        <v>6.5709549977730842E-4</v>
      </c>
      <c r="Z558" s="99"/>
      <c r="AA558" s="100"/>
      <c r="AB558" s="221">
        <v>0</v>
      </c>
      <c r="AC558" s="6"/>
      <c r="AD558" s="438">
        <f t="shared" si="168"/>
        <v>5.9735954525209856E-2</v>
      </c>
      <c r="AE558" s="438">
        <f t="shared" si="169"/>
        <v>5.455852586220605E-6</v>
      </c>
      <c r="AF558" s="225">
        <f t="shared" si="164"/>
        <v>7.624030618333735E-46</v>
      </c>
      <c r="AG558" s="438">
        <f t="shared" si="170"/>
        <v>9.9999998786754182E-2</v>
      </c>
      <c r="AH558" s="438">
        <f t="shared" si="165"/>
        <v>0.28463691230457089</v>
      </c>
      <c r="AI558" s="438">
        <f t="shared" si="166"/>
        <v>5.839293650494487E-2</v>
      </c>
      <c r="AJ558" s="437">
        <f t="shared" si="167"/>
        <v>3.9450832682046746E-305</v>
      </c>
    </row>
    <row r="559" spans="2:36" ht="12" customHeight="1" x14ac:dyDescent="0.2">
      <c r="B559" s="332">
        <v>39721</v>
      </c>
      <c r="C559" s="333">
        <v>39722</v>
      </c>
      <c r="D559" s="93">
        <v>3.52</v>
      </c>
      <c r="E559" s="94">
        <v>3.74</v>
      </c>
      <c r="F559" s="94">
        <v>3.4</v>
      </c>
      <c r="G559" s="94">
        <v>3.34</v>
      </c>
      <c r="H559" s="94">
        <v>1.93</v>
      </c>
      <c r="I559" s="211">
        <v>2.1</v>
      </c>
      <c r="J559" s="362">
        <f t="shared" si="174"/>
        <v>1.6500000000000001E-2</v>
      </c>
      <c r="K559" s="361">
        <f t="shared" si="173"/>
        <v>1.6500000000000001E-2</v>
      </c>
      <c r="L559" s="361">
        <f t="shared" si="160"/>
        <v>1.6500000000000001E-2</v>
      </c>
      <c r="M559" s="361">
        <f t="shared" si="163"/>
        <v>1.6500000000000001E-2</v>
      </c>
      <c r="N559" s="434">
        <v>3.3000000000000002E-2</v>
      </c>
      <c r="O559" s="380">
        <f>ND代替値</f>
        <v>1.6500000000000001E-2</v>
      </c>
      <c r="P559" s="305">
        <f t="shared" si="156"/>
        <v>5.8433790651808498E-7</v>
      </c>
      <c r="Q559" s="306">
        <f t="shared" si="157"/>
        <v>5.8433790651808498E-7</v>
      </c>
      <c r="R559" s="306">
        <f t="shared" si="161"/>
        <v>5.8380036467465578E-7</v>
      </c>
      <c r="S559" s="306">
        <f t="shared" si="148"/>
        <v>5.8380036467465578E-7</v>
      </c>
      <c r="T559" s="306">
        <f>ND代替値*2.71828^(-(0.69315/2.062)*(C559-事故日Cb)/365.25)</f>
        <v>5.8380036467465578E-7</v>
      </c>
      <c r="U559" s="307">
        <f>ND代替値*2.71828^(-(0.69315/2.062)*(C559-事故日Cb)/365.25)</f>
        <v>5.8380036467465578E-7</v>
      </c>
      <c r="V559" s="283">
        <f t="shared" si="158"/>
        <v>6.5589397589173521E-4</v>
      </c>
      <c r="W559" s="284">
        <f t="shared" si="159"/>
        <v>6.5589397589173521E-4</v>
      </c>
      <c r="X559" s="284">
        <f t="shared" si="162"/>
        <v>6.5585258324275233E-4</v>
      </c>
      <c r="Y559" s="284">
        <f t="shared" si="171"/>
        <v>6.5585258324275233E-4</v>
      </c>
      <c r="Z559" s="284">
        <f>ND代替値*2.71828^(-(0.69315/30.07)*(C559-事故日Cb)/365.25)</f>
        <v>6.5585258324275233E-4</v>
      </c>
      <c r="AA559" s="296">
        <f>ND代替値*2.71828^(-(0.69315/30.07)*(C559-事故日Cb)/365.25)</f>
        <v>6.5585258324275233E-4</v>
      </c>
      <c r="AB559" s="221">
        <v>0.93</v>
      </c>
      <c r="AC559" s="6"/>
      <c r="AD559" s="438">
        <f t="shared" si="168"/>
        <v>5.962296211297749E-2</v>
      </c>
      <c r="AE559" s="438">
        <f t="shared" si="169"/>
        <v>5.3072760424968705E-6</v>
      </c>
      <c r="AF559" s="225">
        <f t="shared" si="164"/>
        <v>5.1607986156553227E-46</v>
      </c>
      <c r="AG559" s="438">
        <f t="shared" si="170"/>
        <v>9.9999998782295901E-2</v>
      </c>
      <c r="AH559" s="438">
        <f t="shared" si="165"/>
        <v>0.28332566730589898</v>
      </c>
      <c r="AI559" s="438">
        <f t="shared" si="166"/>
        <v>5.8277614636537724E-2</v>
      </c>
      <c r="AJ559" s="437">
        <f t="shared" si="167"/>
        <v>3.0279383079746582E-306</v>
      </c>
    </row>
    <row r="560" spans="2:36" ht="12" customHeight="1" x14ac:dyDescent="0.2">
      <c r="B560" s="332">
        <v>39751</v>
      </c>
      <c r="C560" s="333">
        <v>39756</v>
      </c>
      <c r="D560" s="93">
        <v>4.8</v>
      </c>
      <c r="E560" s="94">
        <v>4.25</v>
      </c>
      <c r="F560" s="94">
        <v>4.33</v>
      </c>
      <c r="G560" s="94">
        <v>4.09</v>
      </c>
      <c r="H560" s="94"/>
      <c r="I560" s="211"/>
      <c r="J560" s="362">
        <f t="shared" si="174"/>
        <v>1.6500000000000001E-2</v>
      </c>
      <c r="K560" s="361">
        <f t="shared" si="173"/>
        <v>1.6500000000000001E-2</v>
      </c>
      <c r="L560" s="361">
        <f t="shared" si="160"/>
        <v>1.6500000000000001E-2</v>
      </c>
      <c r="M560" s="361">
        <f t="shared" si="163"/>
        <v>1.6500000000000001E-2</v>
      </c>
      <c r="N560" s="378"/>
      <c r="O560" s="385"/>
      <c r="P560" s="305">
        <f t="shared" si="156"/>
        <v>5.6842492039076712E-7</v>
      </c>
      <c r="Q560" s="306">
        <f t="shared" si="157"/>
        <v>5.6842492039076712E-7</v>
      </c>
      <c r="R560" s="306">
        <f t="shared" si="161"/>
        <v>5.6581521008164059E-7</v>
      </c>
      <c r="S560" s="306">
        <f t="shared" si="148"/>
        <v>5.6581521008164059E-7</v>
      </c>
      <c r="T560" s="99"/>
      <c r="U560" s="100"/>
      <c r="V560" s="283">
        <f t="shared" si="158"/>
        <v>6.5465333207690487E-4</v>
      </c>
      <c r="W560" s="284">
        <f t="shared" si="159"/>
        <v>6.5465333207690487E-4</v>
      </c>
      <c r="X560" s="284">
        <f t="shared" si="162"/>
        <v>6.5444678638072024E-4</v>
      </c>
      <c r="Y560" s="284">
        <f t="shared" si="171"/>
        <v>6.5444678638072024E-4</v>
      </c>
      <c r="Z560" s="99"/>
      <c r="AA560" s="100"/>
      <c r="AB560" s="221">
        <v>5.19</v>
      </c>
      <c r="AC560" s="6"/>
      <c r="AD560" s="438">
        <f t="shared" si="168"/>
        <v>5.9495162398247294E-2</v>
      </c>
      <c r="AE560" s="438">
        <f t="shared" si="169"/>
        <v>5.1437746371058232E-6</v>
      </c>
      <c r="AF560" s="225">
        <f t="shared" si="164"/>
        <v>3.3162976035898836E-46</v>
      </c>
      <c r="AG560" s="438">
        <f t="shared" si="170"/>
        <v>9.9999998777243193E-2</v>
      </c>
      <c r="AH560" s="438">
        <f t="shared" si="165"/>
        <v>0.2818468904976813</v>
      </c>
      <c r="AI560" s="438">
        <f t="shared" si="166"/>
        <v>5.8147191822217649E-2</v>
      </c>
      <c r="AJ560" s="437">
        <f t="shared" si="167"/>
        <v>1.6503775874897355E-307</v>
      </c>
    </row>
    <row r="561" spans="2:36" ht="12" customHeight="1" x14ac:dyDescent="0.2">
      <c r="B561" s="332">
        <v>39780</v>
      </c>
      <c r="C561" s="333">
        <v>39783</v>
      </c>
      <c r="D561" s="93">
        <v>4.37</v>
      </c>
      <c r="E561" s="94">
        <v>4.46</v>
      </c>
      <c r="F561" s="94">
        <v>3.73</v>
      </c>
      <c r="G561" s="94">
        <v>3.49</v>
      </c>
      <c r="H561" s="94"/>
      <c r="I561" s="211"/>
      <c r="J561" s="362">
        <f t="shared" si="174"/>
        <v>1.6500000000000001E-2</v>
      </c>
      <c r="K561" s="361">
        <f t="shared" si="173"/>
        <v>1.6500000000000001E-2</v>
      </c>
      <c r="L561" s="361">
        <f t="shared" si="160"/>
        <v>1.6500000000000001E-2</v>
      </c>
      <c r="M561" s="361">
        <f t="shared" si="163"/>
        <v>1.6500000000000001E-2</v>
      </c>
      <c r="N561" s="378"/>
      <c r="O561" s="385"/>
      <c r="P561" s="305">
        <f t="shared" si="156"/>
        <v>5.5345441639337301E-7</v>
      </c>
      <c r="Q561" s="306">
        <f t="shared" si="157"/>
        <v>5.5345441639337301E-7</v>
      </c>
      <c r="R561" s="306">
        <f t="shared" si="161"/>
        <v>5.5192842616599352E-7</v>
      </c>
      <c r="S561" s="306">
        <f t="shared" si="148"/>
        <v>5.5192842616599352E-7</v>
      </c>
      <c r="T561" s="99"/>
      <c r="U561" s="100"/>
      <c r="V561" s="283">
        <f t="shared" si="158"/>
        <v>6.5345627378701071E-4</v>
      </c>
      <c r="W561" s="284">
        <f t="shared" si="159"/>
        <v>6.5345627378701071E-4</v>
      </c>
      <c r="X561" s="284">
        <f t="shared" si="162"/>
        <v>6.5333256516848586E-4</v>
      </c>
      <c r="Y561" s="284">
        <f t="shared" si="171"/>
        <v>6.5333256516848586E-4</v>
      </c>
      <c r="Z561" s="99"/>
      <c r="AA561" s="100"/>
      <c r="AB561" s="221">
        <v>5.24</v>
      </c>
      <c r="AC561" s="6"/>
      <c r="AD561" s="438">
        <f t="shared" si="168"/>
        <v>5.9393869560771445E-2</v>
      </c>
      <c r="AE561" s="438">
        <f t="shared" si="169"/>
        <v>5.0175311469635778E-6</v>
      </c>
      <c r="AF561" s="225">
        <f t="shared" si="164"/>
        <v>2.3341703583194124E-46</v>
      </c>
      <c r="AG561" s="438">
        <f t="shared" si="170"/>
        <v>9.9999998773230736E-2</v>
      </c>
      <c r="AH561" s="438">
        <f t="shared" si="165"/>
        <v>0.2806780679686966</v>
      </c>
      <c r="AI561" s="438">
        <f t="shared" si="166"/>
        <v>5.804382872286247E-2</v>
      </c>
      <c r="AJ561" s="437">
        <f t="shared" si="167"/>
        <v>0</v>
      </c>
    </row>
    <row r="562" spans="2:36" ht="12" customHeight="1" x14ac:dyDescent="0.2">
      <c r="B562" s="332">
        <v>39807</v>
      </c>
      <c r="C562" s="333">
        <v>39818</v>
      </c>
      <c r="D562" s="93">
        <v>3.87</v>
      </c>
      <c r="E562" s="94">
        <v>3.89</v>
      </c>
      <c r="F562" s="94">
        <v>3.21</v>
      </c>
      <c r="G562" s="94">
        <v>3.04</v>
      </c>
      <c r="H562" s="94">
        <v>2.8</v>
      </c>
      <c r="I562" s="211">
        <v>2.81</v>
      </c>
      <c r="J562" s="362">
        <f t="shared" si="174"/>
        <v>1.6500000000000001E-2</v>
      </c>
      <c r="K562" s="361">
        <f t="shared" si="173"/>
        <v>1.6500000000000001E-2</v>
      </c>
      <c r="L562" s="361">
        <f t="shared" si="160"/>
        <v>1.6500000000000001E-2</v>
      </c>
      <c r="M562" s="361">
        <f t="shared" si="163"/>
        <v>1.6500000000000001E-2</v>
      </c>
      <c r="N562" s="361">
        <f>ND代替値</f>
        <v>1.6500000000000001E-2</v>
      </c>
      <c r="O562" s="380">
        <f>ND代替値</f>
        <v>1.6500000000000001E-2</v>
      </c>
      <c r="P562" s="305">
        <f t="shared" si="156"/>
        <v>5.3987100302683132E-7</v>
      </c>
      <c r="Q562" s="306">
        <f t="shared" si="157"/>
        <v>5.3987100302683132E-7</v>
      </c>
      <c r="R562" s="306">
        <f t="shared" si="161"/>
        <v>5.3443306504277898E-7</v>
      </c>
      <c r="S562" s="306">
        <f t="shared" si="148"/>
        <v>5.3443306504277898E-7</v>
      </c>
      <c r="T562" s="306">
        <f>ND代替値*2.71828^(-(0.69315/2.062)*(C562-事故日Cb)/365.25)</f>
        <v>5.3443306504277898E-7</v>
      </c>
      <c r="U562" s="307">
        <f>ND代替値*2.71828^(-(0.69315/2.062)*(C562-事故日Cb)/365.25)</f>
        <v>5.3443306504277898E-7</v>
      </c>
      <c r="V562" s="283">
        <f t="shared" si="158"/>
        <v>6.5234373896115019E-4</v>
      </c>
      <c r="W562" s="284">
        <f t="shared" si="159"/>
        <v>6.5234373896115019E-4</v>
      </c>
      <c r="X562" s="284">
        <f t="shared" si="162"/>
        <v>6.5189102725188763E-4</v>
      </c>
      <c r="Y562" s="284">
        <f t="shared" si="171"/>
        <v>6.5189102725188763E-4</v>
      </c>
      <c r="Z562" s="284">
        <f>ND代替値*2.71828^(-(0.69315/30.07)*(C562-事故日Cb)/365.25)</f>
        <v>6.5189102725188763E-4</v>
      </c>
      <c r="AA562" s="296">
        <f>ND代替値*2.71828^(-(0.69315/30.07)*(C562-事故日Cb)/365.25)</f>
        <v>6.5189102725188763E-4</v>
      </c>
      <c r="AB562" s="221">
        <v>0.96</v>
      </c>
      <c r="AC562" s="6"/>
      <c r="AD562" s="438">
        <f t="shared" si="168"/>
        <v>5.9262820659262506E-2</v>
      </c>
      <c r="AE562" s="438">
        <f t="shared" si="169"/>
        <v>4.8584824094798088E-6</v>
      </c>
      <c r="AF562" s="225">
        <f t="shared" si="164"/>
        <v>1.4805402218324797E-46</v>
      </c>
      <c r="AG562" s="438">
        <f t="shared" si="170"/>
        <v>9.9999998768029397E-2</v>
      </c>
      <c r="AH562" s="438">
        <f t="shared" si="165"/>
        <v>0.27917013886204584</v>
      </c>
      <c r="AI562" s="438">
        <f t="shared" si="166"/>
        <v>5.7910112938706286E-2</v>
      </c>
      <c r="AJ562" s="437">
        <f t="shared" si="167"/>
        <v>0</v>
      </c>
    </row>
    <row r="563" spans="2:36" ht="12" customHeight="1" x14ac:dyDescent="0.2">
      <c r="B563" s="332">
        <v>39843</v>
      </c>
      <c r="C563" s="333">
        <v>39846</v>
      </c>
      <c r="D563" s="93">
        <v>3.55</v>
      </c>
      <c r="E563" s="94">
        <v>3.59</v>
      </c>
      <c r="F563" s="94">
        <v>3.84</v>
      </c>
      <c r="G563" s="94">
        <v>3.47</v>
      </c>
      <c r="H563" s="94"/>
      <c r="I563" s="211"/>
      <c r="J563" s="377">
        <v>0.25</v>
      </c>
      <c r="K563" s="361">
        <f t="shared" si="173"/>
        <v>1.6500000000000001E-2</v>
      </c>
      <c r="L563" s="361">
        <f t="shared" si="160"/>
        <v>1.6500000000000001E-2</v>
      </c>
      <c r="M563" s="361">
        <f t="shared" si="163"/>
        <v>1.6500000000000001E-2</v>
      </c>
      <c r="N563" s="378"/>
      <c r="O563" s="401"/>
      <c r="P563" s="305">
        <f t="shared" si="156"/>
        <v>5.2227695204176518E-7</v>
      </c>
      <c r="Q563" s="306">
        <f t="shared" si="157"/>
        <v>5.2227695204176518E-7</v>
      </c>
      <c r="R563" s="306">
        <f t="shared" si="161"/>
        <v>5.2083692464078271E-7</v>
      </c>
      <c r="S563" s="306">
        <f t="shared" si="148"/>
        <v>5.2083692464078271E-7</v>
      </c>
      <c r="T563" s="99"/>
      <c r="U563" s="100"/>
      <c r="V563" s="283">
        <f t="shared" si="158"/>
        <v>6.5086330506644878E-4</v>
      </c>
      <c r="W563" s="284">
        <f t="shared" si="159"/>
        <v>6.5086330506644878E-4</v>
      </c>
      <c r="X563" s="284">
        <f t="shared" si="162"/>
        <v>6.5074008733398804E-4</v>
      </c>
      <c r="Y563" s="284">
        <f t="shared" si="171"/>
        <v>6.5074008733398804E-4</v>
      </c>
      <c r="Z563" s="99"/>
      <c r="AA563" s="100"/>
      <c r="AB563" s="221">
        <v>2.5299999999999998</v>
      </c>
      <c r="AC563" s="6"/>
      <c r="AD563" s="438">
        <f t="shared" si="168"/>
        <v>5.9158189757635274E-2</v>
      </c>
      <c r="AE563" s="438">
        <f t="shared" si="169"/>
        <v>4.734881133098024E-6</v>
      </c>
      <c r="AF563" s="225">
        <f t="shared" si="164"/>
        <v>1.028609044997127E-46</v>
      </c>
      <c r="AG563" s="438">
        <f t="shared" si="170"/>
        <v>9.999999876386835E-2</v>
      </c>
      <c r="AH563" s="438">
        <f t="shared" si="165"/>
        <v>0.27796963058717539</v>
      </c>
      <c r="AI563" s="438">
        <f t="shared" si="166"/>
        <v>5.7803362135383E-2</v>
      </c>
      <c r="AJ563" s="437">
        <f t="shared" si="167"/>
        <v>0</v>
      </c>
    </row>
    <row r="564" spans="2:36" ht="12" customHeight="1" x14ac:dyDescent="0.2">
      <c r="B564" s="332">
        <v>39871</v>
      </c>
      <c r="C564" s="333">
        <v>39874</v>
      </c>
      <c r="D564" s="93">
        <v>5.5</v>
      </c>
      <c r="E564" s="94">
        <v>4.8899999999999997</v>
      </c>
      <c r="F564" s="94">
        <v>4.74</v>
      </c>
      <c r="G564" s="94">
        <v>4.66</v>
      </c>
      <c r="H564" s="94"/>
      <c r="I564" s="211"/>
      <c r="J564" s="362">
        <f>ND代替値</f>
        <v>1.6500000000000001E-2</v>
      </c>
      <c r="K564" s="361">
        <f t="shared" si="173"/>
        <v>1.6500000000000001E-2</v>
      </c>
      <c r="L564" s="361">
        <f t="shared" si="160"/>
        <v>1.6500000000000001E-2</v>
      </c>
      <c r="M564" s="361">
        <f t="shared" si="163"/>
        <v>1.6500000000000001E-2</v>
      </c>
      <c r="N564" s="378"/>
      <c r="O564" s="401"/>
      <c r="P564" s="305">
        <f t="shared" si="156"/>
        <v>5.0899006686725235E-7</v>
      </c>
      <c r="Q564" s="306">
        <f t="shared" si="157"/>
        <v>5.0899006686725235E-7</v>
      </c>
      <c r="R564" s="306">
        <f t="shared" si="161"/>
        <v>5.07586674203166E-7</v>
      </c>
      <c r="S564" s="306">
        <f t="shared" si="148"/>
        <v>5.07586674203166E-7</v>
      </c>
      <c r="T564" s="99"/>
      <c r="U564" s="100"/>
      <c r="V564" s="283">
        <f t="shared" si="158"/>
        <v>6.4971417963354493E-4</v>
      </c>
      <c r="W564" s="284">
        <f t="shared" si="159"/>
        <v>6.4971417963354493E-4</v>
      </c>
      <c r="X564" s="284">
        <f t="shared" si="162"/>
        <v>6.4959117944696373E-4</v>
      </c>
      <c r="Y564" s="284">
        <f t="shared" si="171"/>
        <v>6.4959117944696373E-4</v>
      </c>
      <c r="Z564" s="99"/>
      <c r="AA564" s="100"/>
      <c r="AB564" s="221">
        <v>0.61</v>
      </c>
      <c r="AC564" s="6"/>
      <c r="AD564" s="438">
        <f t="shared" si="168"/>
        <v>5.9053743586087608E-2</v>
      </c>
      <c r="AE564" s="438">
        <f t="shared" si="169"/>
        <v>4.6144243109378727E-6</v>
      </c>
      <c r="AF564" s="225">
        <f t="shared" si="164"/>
        <v>7.1462872257559385E-47</v>
      </c>
      <c r="AG564" s="438">
        <f t="shared" si="170"/>
        <v>9.9999998759707276E-2</v>
      </c>
      <c r="AH564" s="438">
        <f t="shared" si="165"/>
        <v>0.27677428482762234</v>
      </c>
      <c r="AI564" s="438">
        <f t="shared" si="166"/>
        <v>5.769680811520228E-2</v>
      </c>
      <c r="AJ564" s="437">
        <f t="shared" si="167"/>
        <v>0</v>
      </c>
    </row>
    <row r="565" spans="2:36" ht="12" customHeight="1" x14ac:dyDescent="0.2">
      <c r="B565" s="334">
        <v>39902</v>
      </c>
      <c r="C565" s="335">
        <v>39904</v>
      </c>
      <c r="D565" s="97">
        <v>5.2</v>
      </c>
      <c r="E565" s="98">
        <v>5.15</v>
      </c>
      <c r="F565" s="98">
        <v>4.41</v>
      </c>
      <c r="G565" s="98">
        <v>4.4400000000000004</v>
      </c>
      <c r="H565" s="98">
        <v>3.16</v>
      </c>
      <c r="I565" s="212">
        <v>3.06</v>
      </c>
      <c r="J565" s="370">
        <f>ND代替値</f>
        <v>1.6500000000000001E-2</v>
      </c>
      <c r="K565" s="363">
        <f t="shared" si="173"/>
        <v>1.6500000000000001E-2</v>
      </c>
      <c r="L565" s="363">
        <f t="shared" si="160"/>
        <v>1.6500000000000001E-2</v>
      </c>
      <c r="M565" s="363">
        <f t="shared" si="163"/>
        <v>1.6500000000000001E-2</v>
      </c>
      <c r="N565" s="363">
        <f>ND代替値</f>
        <v>1.6500000000000001E-2</v>
      </c>
      <c r="O565" s="436">
        <v>3.3000000000000002E-2</v>
      </c>
      <c r="P565" s="310">
        <f t="shared" si="156"/>
        <v>4.9467351418359276E-7</v>
      </c>
      <c r="Q565" s="311">
        <f t="shared" si="157"/>
        <v>4.9467351418359276E-7</v>
      </c>
      <c r="R565" s="311">
        <f t="shared" si="161"/>
        <v>4.9376381654682051E-7</v>
      </c>
      <c r="S565" s="311">
        <f t="shared" si="148"/>
        <v>4.9376381654682051E-7</v>
      </c>
      <c r="T565" s="311">
        <f>ND代替値*2.71828^(-(0.69315/2.062)*(C565-事故日Cb)/365.25)</f>
        <v>4.9376381654682051E-7</v>
      </c>
      <c r="U565" s="312">
        <f>ND代替値*2.71828^(-(0.69315/2.062)*(C565-事故日Cb)/365.25)</f>
        <v>4.9376381654682051E-7</v>
      </c>
      <c r="V565" s="297">
        <f t="shared" si="158"/>
        <v>6.4844430000318199E-4</v>
      </c>
      <c r="W565" s="293">
        <f t="shared" si="159"/>
        <v>6.4844430000318199E-4</v>
      </c>
      <c r="X565" s="293">
        <f t="shared" si="162"/>
        <v>6.483624575672523E-4</v>
      </c>
      <c r="Y565" s="293">
        <f t="shared" si="171"/>
        <v>6.483624575672523E-4</v>
      </c>
      <c r="Z565" s="293">
        <f>ND代替値*2.71828^(-(0.69315/30.07)*(C565-事故日Cb)/365.25)</f>
        <v>6.483624575672523E-4</v>
      </c>
      <c r="AA565" s="298">
        <f>ND代替値*2.71828^(-(0.69315/30.07)*(C565-事故日Cb)/365.25)</f>
        <v>6.483624575672523E-4</v>
      </c>
      <c r="AB565" s="222">
        <v>1.1399999999999999</v>
      </c>
      <c r="AC565" s="6"/>
      <c r="AD565" s="438">
        <f t="shared" si="168"/>
        <v>5.8942041597022932E-2</v>
      </c>
      <c r="AE565" s="438">
        <f t="shared" si="169"/>
        <v>4.4887619686074592E-6</v>
      </c>
      <c r="AF565" s="225">
        <f t="shared" si="164"/>
        <v>4.8374083300595359E-47</v>
      </c>
      <c r="AG565" s="438">
        <f t="shared" si="170"/>
        <v>9.9999998755249009E-2</v>
      </c>
      <c r="AH565" s="438">
        <f t="shared" si="165"/>
        <v>0.27549926081965781</v>
      </c>
      <c r="AI565" s="438">
        <f t="shared" si="166"/>
        <v>5.7582861050519046E-2</v>
      </c>
      <c r="AJ565" s="437">
        <f t="shared" si="167"/>
        <v>0</v>
      </c>
    </row>
    <row r="566" spans="2:36" ht="12" customHeight="1" x14ac:dyDescent="0.2">
      <c r="B566" s="330">
        <v>39933</v>
      </c>
      <c r="C566" s="331">
        <v>39933</v>
      </c>
      <c r="D566" s="89">
        <v>5.2</v>
      </c>
      <c r="E566" s="90">
        <v>5.1100000000000003</v>
      </c>
      <c r="F566" s="90">
        <v>4.7</v>
      </c>
      <c r="G566" s="90">
        <v>4.57</v>
      </c>
      <c r="H566" s="90"/>
      <c r="I566" s="210"/>
      <c r="J566" s="387">
        <v>0.27</v>
      </c>
      <c r="K566" s="364">
        <f t="shared" si="173"/>
        <v>1.6500000000000001E-2</v>
      </c>
      <c r="L566" s="364">
        <f t="shared" si="160"/>
        <v>1.6500000000000001E-2</v>
      </c>
      <c r="M566" s="364">
        <f t="shared" si="163"/>
        <v>1.6500000000000001E-2</v>
      </c>
      <c r="N566" s="393"/>
      <c r="O566" s="383"/>
      <c r="P566" s="303">
        <f t="shared" si="156"/>
        <v>4.8075964849538962E-7</v>
      </c>
      <c r="Q566" s="304">
        <f t="shared" si="157"/>
        <v>4.8075964849538962E-7</v>
      </c>
      <c r="R566" s="304">
        <f t="shared" si="161"/>
        <v>4.8075964849538962E-7</v>
      </c>
      <c r="S566" s="304">
        <f t="shared" si="148"/>
        <v>4.8075964849538962E-7</v>
      </c>
      <c r="T566" s="127"/>
      <c r="U566" s="281"/>
      <c r="V566" s="287">
        <f t="shared" si="158"/>
        <v>6.4717690237848569E-4</v>
      </c>
      <c r="W566" s="288">
        <f t="shared" si="159"/>
        <v>6.4717690237848569E-4</v>
      </c>
      <c r="X566" s="288">
        <f t="shared" si="162"/>
        <v>6.4717690237848569E-4</v>
      </c>
      <c r="Y566" s="288">
        <f t="shared" si="171"/>
        <v>6.4717690237848569E-4</v>
      </c>
      <c r="Z566" s="127"/>
      <c r="AA566" s="281"/>
      <c r="AB566" s="223">
        <v>1.04</v>
      </c>
      <c r="AC566" s="6"/>
      <c r="AD566" s="438">
        <f t="shared" si="168"/>
        <v>5.8834263852589608E-2</v>
      </c>
      <c r="AE566" s="438">
        <f t="shared" si="169"/>
        <v>4.3705422590489966E-6</v>
      </c>
      <c r="AF566" s="225">
        <f t="shared" si="164"/>
        <v>3.3173703043553597E-47</v>
      </c>
      <c r="AG566" s="438">
        <f t="shared" si="170"/>
        <v>9.9999998750939345E-2</v>
      </c>
      <c r="AH566" s="438">
        <f t="shared" si="165"/>
        <v>0.27427232116630484</v>
      </c>
      <c r="AI566" s="438">
        <f t="shared" si="166"/>
        <v>5.7472926136471272E-2</v>
      </c>
      <c r="AJ566" s="437">
        <f t="shared" si="167"/>
        <v>0</v>
      </c>
    </row>
    <row r="567" spans="2:36" ht="12" customHeight="1" x14ac:dyDescent="0.2">
      <c r="B567" s="332">
        <v>39962</v>
      </c>
      <c r="C567" s="333">
        <v>39965</v>
      </c>
      <c r="D567" s="93">
        <v>6.8</v>
      </c>
      <c r="E567" s="94">
        <v>6.1</v>
      </c>
      <c r="F567" s="94">
        <v>4.5999999999999996</v>
      </c>
      <c r="G567" s="94">
        <v>4.66</v>
      </c>
      <c r="H567" s="94"/>
      <c r="I567" s="211"/>
      <c r="J567" s="362">
        <f t="shared" ref="J567:J586" si="175">ND代替値</f>
        <v>1.6500000000000001E-2</v>
      </c>
      <c r="K567" s="361">
        <f t="shared" si="173"/>
        <v>1.6500000000000001E-2</v>
      </c>
      <c r="L567" s="361">
        <f t="shared" si="160"/>
        <v>1.6500000000000001E-2</v>
      </c>
      <c r="M567" s="361">
        <f t="shared" si="163"/>
        <v>1.6500000000000001E-2</v>
      </c>
      <c r="N567" s="378"/>
      <c r="O567" s="385"/>
      <c r="P567" s="305">
        <f t="shared" si="156"/>
        <v>4.6809796885854635E-7</v>
      </c>
      <c r="Q567" s="306">
        <f t="shared" si="157"/>
        <v>4.6809796885854635E-7</v>
      </c>
      <c r="R567" s="306">
        <f t="shared" si="161"/>
        <v>4.6680732430901114E-7</v>
      </c>
      <c r="S567" s="306">
        <f t="shared" si="148"/>
        <v>4.6680732430901114E-7</v>
      </c>
      <c r="T567" s="99"/>
      <c r="U567" s="100"/>
      <c r="V567" s="283">
        <f t="shared" si="158"/>
        <v>6.4599351502206263E-4</v>
      </c>
      <c r="W567" s="284">
        <f t="shared" si="159"/>
        <v>6.4599351502206263E-4</v>
      </c>
      <c r="X567" s="284">
        <f t="shared" si="162"/>
        <v>6.4587121921050609E-4</v>
      </c>
      <c r="Y567" s="284">
        <f t="shared" si="171"/>
        <v>6.4587121921050609E-4</v>
      </c>
      <c r="Z567" s="99"/>
      <c r="AA567" s="100"/>
      <c r="AB567" s="221">
        <v>3.13</v>
      </c>
      <c r="AC567" s="6"/>
      <c r="AD567" s="438">
        <f t="shared" si="168"/>
        <v>5.8715565382773283E-2</v>
      </c>
      <c r="AE567" s="438">
        <f t="shared" si="169"/>
        <v>4.2437029482637379E-6</v>
      </c>
      <c r="AF567" s="225">
        <f t="shared" si="164"/>
        <v>2.1879046201997083E-47</v>
      </c>
      <c r="AG567" s="438">
        <f t="shared" si="170"/>
        <v>9.9999998746183857E-2</v>
      </c>
      <c r="AH567" s="438">
        <f t="shared" si="165"/>
        <v>0.2729247970681673</v>
      </c>
      <c r="AI567" s="438">
        <f t="shared" si="166"/>
        <v>5.7351862203591446E-2</v>
      </c>
      <c r="AJ567" s="437">
        <f t="shared" si="167"/>
        <v>0</v>
      </c>
    </row>
    <row r="568" spans="2:36" ht="12" customHeight="1" x14ac:dyDescent="0.2">
      <c r="B568" s="332">
        <v>39994</v>
      </c>
      <c r="C568" s="333">
        <v>39995</v>
      </c>
      <c r="D568" s="93">
        <v>2.84</v>
      </c>
      <c r="E568" s="94">
        <v>2.85</v>
      </c>
      <c r="F568" s="94">
        <v>2.64</v>
      </c>
      <c r="G568" s="94">
        <v>2.84</v>
      </c>
      <c r="H568" s="94">
        <v>2.78</v>
      </c>
      <c r="I568" s="211">
        <v>2.8</v>
      </c>
      <c r="J568" s="362">
        <f t="shared" si="175"/>
        <v>1.6500000000000001E-2</v>
      </c>
      <c r="K568" s="361">
        <f t="shared" si="173"/>
        <v>1.6500000000000001E-2</v>
      </c>
      <c r="L568" s="361">
        <f t="shared" si="160"/>
        <v>1.6500000000000001E-2</v>
      </c>
      <c r="M568" s="361">
        <f t="shared" si="163"/>
        <v>1.6500000000000001E-2</v>
      </c>
      <c r="N568" s="361">
        <f>ND代替値</f>
        <v>1.6500000000000001E-2</v>
      </c>
      <c r="O568" s="380">
        <f>ND代替値</f>
        <v>1.6500000000000001E-2</v>
      </c>
      <c r="P568" s="305">
        <f t="shared" ref="P568:P586" si="176">ND代替値*2.71828^(-(0.69315/2.062)*(B568-事故日Cb)/365.25)</f>
        <v>4.5451310450285503E-7</v>
      </c>
      <c r="Q568" s="306">
        <f t="shared" ref="Q568:Q586" si="177">ND代替値*2.71828^(-(0.69315/2.062)*(B568-事故日Cb)/365.25)</f>
        <v>4.5451310450285503E-7</v>
      </c>
      <c r="R568" s="306">
        <f t="shared" si="161"/>
        <v>4.5409499058395299E-7</v>
      </c>
      <c r="S568" s="306">
        <f t="shared" si="148"/>
        <v>4.5409499058395299E-7</v>
      </c>
      <c r="T568" s="306">
        <f>ND代替値*2.71828^(-(0.69315/2.062)*(C568-事故日Cb)/365.25)</f>
        <v>4.5409499058395299E-7</v>
      </c>
      <c r="U568" s="307">
        <f>ND代替値*2.71828^(-(0.69315/2.062)*(C568-事故日Cb)/365.25)</f>
        <v>4.5409499058395299E-7</v>
      </c>
      <c r="V568" s="283">
        <f t="shared" ref="V568:V586" si="178">ND代替値*2.71828^(-(0.69315/30.07)*(B568-事故日Cb)/365.25)</f>
        <v>6.4469021934496337E-4</v>
      </c>
      <c r="W568" s="284">
        <f t="shared" ref="W568:W586" si="179">ND代替値*2.71828^(-(0.69315/30.07)*(B568-事故日Cb)/365.25)</f>
        <v>6.4469021934496337E-4</v>
      </c>
      <c r="X568" s="284">
        <f t="shared" si="162"/>
        <v>6.4464953375105221E-4</v>
      </c>
      <c r="Y568" s="284">
        <f t="shared" si="171"/>
        <v>6.4464953375105221E-4</v>
      </c>
      <c r="Z568" s="284">
        <f>ND代替値*2.71828^(-(0.69315/30.07)*(C568-事故日Cb)/365.25)</f>
        <v>6.4464953375105221E-4</v>
      </c>
      <c r="AA568" s="296">
        <f>ND代替値*2.71828^(-(0.69315/30.07)*(C568-事故日Cb)/365.25)</f>
        <v>6.4464953375105221E-4</v>
      </c>
      <c r="AB568" s="221">
        <v>4.83</v>
      </c>
      <c r="AC568" s="6"/>
      <c r="AD568" s="438">
        <f t="shared" si="168"/>
        <v>5.8604503068277469E-2</v>
      </c>
      <c r="AE568" s="438">
        <f t="shared" si="169"/>
        <v>4.1281362780359362E-6</v>
      </c>
      <c r="AF568" s="225">
        <f t="shared" si="164"/>
        <v>1.4810191223471227E-47</v>
      </c>
      <c r="AG568" s="438">
        <f t="shared" si="170"/>
        <v>9.9999998741725576E-2</v>
      </c>
      <c r="AH568" s="438">
        <f t="shared" si="165"/>
        <v>0.27166750660548045</v>
      </c>
      <c r="AI568" s="438">
        <f t="shared" si="166"/>
        <v>5.7238596382384002E-2</v>
      </c>
      <c r="AJ568" s="437">
        <f t="shared" si="167"/>
        <v>0</v>
      </c>
    </row>
    <row r="569" spans="2:36" ht="12" customHeight="1" x14ac:dyDescent="0.2">
      <c r="B569" s="332">
        <v>40024</v>
      </c>
      <c r="C569" s="333">
        <v>40028</v>
      </c>
      <c r="D569" s="93">
        <v>2.82</v>
      </c>
      <c r="E569" s="94">
        <v>2.5099999999999998</v>
      </c>
      <c r="F569" s="94">
        <v>1.92</v>
      </c>
      <c r="G569" s="94">
        <v>1.84</v>
      </c>
      <c r="H569" s="94"/>
      <c r="I569" s="211"/>
      <c r="J569" s="362">
        <f t="shared" si="175"/>
        <v>1.6500000000000001E-2</v>
      </c>
      <c r="K569" s="361">
        <f t="shared" si="173"/>
        <v>1.6500000000000001E-2</v>
      </c>
      <c r="L569" s="361">
        <f t="shared" si="160"/>
        <v>1.6500000000000001E-2</v>
      </c>
      <c r="M569" s="361">
        <f t="shared" si="163"/>
        <v>1.6500000000000001E-2</v>
      </c>
      <c r="N569" s="378"/>
      <c r="O569" s="401"/>
      <c r="P569" s="305">
        <f t="shared" si="176"/>
        <v>4.4213557320467873E-7</v>
      </c>
      <c r="Q569" s="306">
        <f t="shared" si="177"/>
        <v>4.4213557320467873E-7</v>
      </c>
      <c r="R569" s="306">
        <f t="shared" si="161"/>
        <v>4.4051090624525312E-7</v>
      </c>
      <c r="S569" s="306">
        <f t="shared" si="148"/>
        <v>4.4051090624525312E-7</v>
      </c>
      <c r="T569" s="99"/>
      <c r="U569" s="100"/>
      <c r="V569" s="283">
        <f t="shared" si="178"/>
        <v>6.4347076778341436E-4</v>
      </c>
      <c r="W569" s="284">
        <f t="shared" si="179"/>
        <v>6.4347076778341436E-4</v>
      </c>
      <c r="X569" s="284">
        <f t="shared" si="162"/>
        <v>6.4330834861593927E-4</v>
      </c>
      <c r="Y569" s="284">
        <f t="shared" si="171"/>
        <v>6.4330834861593927E-4</v>
      </c>
      <c r="Z569" s="99"/>
      <c r="AA569" s="100"/>
      <c r="AB569" s="221">
        <v>1.4</v>
      </c>
      <c r="AC569" s="6"/>
      <c r="AD569" s="438">
        <f t="shared" si="168"/>
        <v>5.8482577146903574E-2</v>
      </c>
      <c r="AE569" s="438">
        <f t="shared" si="169"/>
        <v>4.0046446022295734E-6</v>
      </c>
      <c r="AF569" s="225">
        <f t="shared" si="164"/>
        <v>9.6415348344529882E-48</v>
      </c>
      <c r="AG569" s="438">
        <f t="shared" si="170"/>
        <v>9.9999998736821472E-2</v>
      </c>
      <c r="AH569" s="438">
        <f t="shared" si="165"/>
        <v>0.27029117582346801</v>
      </c>
      <c r="AI569" s="438">
        <f t="shared" si="166"/>
        <v>5.7114262326168841E-2</v>
      </c>
      <c r="AJ569" s="437">
        <f t="shared" si="167"/>
        <v>0</v>
      </c>
    </row>
    <row r="570" spans="2:36" ht="12" customHeight="1" x14ac:dyDescent="0.2">
      <c r="B570" s="332">
        <v>40056</v>
      </c>
      <c r="C570" s="333">
        <v>40057</v>
      </c>
      <c r="D570" s="93">
        <v>2.6</v>
      </c>
      <c r="E570" s="94">
        <v>2.68</v>
      </c>
      <c r="F570" s="94">
        <v>2.08</v>
      </c>
      <c r="G570" s="94">
        <v>2.23</v>
      </c>
      <c r="H570" s="94"/>
      <c r="I570" s="211"/>
      <c r="J570" s="362">
        <f t="shared" si="175"/>
        <v>1.6500000000000001E-2</v>
      </c>
      <c r="K570" s="361">
        <f t="shared" si="173"/>
        <v>1.6500000000000001E-2</v>
      </c>
      <c r="L570" s="361">
        <f t="shared" si="160"/>
        <v>1.6500000000000001E-2</v>
      </c>
      <c r="M570" s="361">
        <f t="shared" si="163"/>
        <v>1.6500000000000001E-2</v>
      </c>
      <c r="N570" s="378"/>
      <c r="O570" s="385"/>
      <c r="P570" s="305">
        <f t="shared" si="176"/>
        <v>4.293041742489052E-7</v>
      </c>
      <c r="Q570" s="306">
        <f t="shared" si="177"/>
        <v>4.293041742489052E-7</v>
      </c>
      <c r="R570" s="306">
        <f t="shared" si="161"/>
        <v>4.2890925043060844E-7</v>
      </c>
      <c r="S570" s="306">
        <f t="shared" ref="S570:S588" si="180">ND代替値*2.71828^(-(0.69315/2.062)*(C570-事故日Cb)/365.25)</f>
        <v>4.2890925043060844E-7</v>
      </c>
      <c r="T570" s="99"/>
      <c r="U570" s="100"/>
      <c r="V570" s="283">
        <f t="shared" si="178"/>
        <v>6.4217256176355483E-4</v>
      </c>
      <c r="W570" s="284">
        <f t="shared" si="179"/>
        <v>6.4217256176355483E-4</v>
      </c>
      <c r="X570" s="284">
        <f t="shared" si="162"/>
        <v>6.4213203505586653E-4</v>
      </c>
      <c r="Y570" s="284">
        <f t="shared" si="171"/>
        <v>6.4213203505586653E-4</v>
      </c>
      <c r="Z570" s="99"/>
      <c r="AA570" s="100"/>
      <c r="AB570" s="221">
        <v>0</v>
      </c>
      <c r="AC570" s="6"/>
      <c r="AD570" s="438">
        <f t="shared" si="168"/>
        <v>5.837563955053332E-2</v>
      </c>
      <c r="AE570" s="438">
        <f t="shared" si="169"/>
        <v>3.8991750039146219E-6</v>
      </c>
      <c r="AF570" s="225">
        <f t="shared" si="164"/>
        <v>6.6119167880601308E-48</v>
      </c>
      <c r="AG570" s="438">
        <f t="shared" si="170"/>
        <v>9.9999998732511794E-2</v>
      </c>
      <c r="AH570" s="438">
        <f t="shared" si="165"/>
        <v>0.26908743044650213</v>
      </c>
      <c r="AI570" s="438">
        <f t="shared" si="166"/>
        <v>5.7005222042216655E-2</v>
      </c>
      <c r="AJ570" s="437">
        <f t="shared" si="167"/>
        <v>0</v>
      </c>
    </row>
    <row r="571" spans="2:36" ht="12" customHeight="1" x14ac:dyDescent="0.2">
      <c r="B571" s="332">
        <v>40086</v>
      </c>
      <c r="C571" s="333">
        <v>40087</v>
      </c>
      <c r="D571" s="93">
        <v>5.7</v>
      </c>
      <c r="E571" s="94">
        <v>5.79</v>
      </c>
      <c r="F571" s="94">
        <v>4.22</v>
      </c>
      <c r="G571" s="94">
        <v>4.72</v>
      </c>
      <c r="H571" s="94">
        <v>2.41</v>
      </c>
      <c r="I571" s="211">
        <v>2.44</v>
      </c>
      <c r="J571" s="362">
        <f t="shared" si="175"/>
        <v>1.6500000000000001E-2</v>
      </c>
      <c r="K571" s="361">
        <f t="shared" si="173"/>
        <v>1.6500000000000001E-2</v>
      </c>
      <c r="L571" s="361">
        <f t="shared" si="160"/>
        <v>1.6500000000000001E-2</v>
      </c>
      <c r="M571" s="361">
        <f t="shared" si="163"/>
        <v>1.6500000000000001E-2</v>
      </c>
      <c r="N571" s="361">
        <f>ND代替値</f>
        <v>1.6500000000000001E-2</v>
      </c>
      <c r="O571" s="380">
        <f>ND代替値</f>
        <v>1.6500000000000001E-2</v>
      </c>
      <c r="P571" s="305">
        <f t="shared" si="176"/>
        <v>4.1761314532023326E-7</v>
      </c>
      <c r="Q571" s="306">
        <f t="shared" si="177"/>
        <v>4.1761314532023326E-7</v>
      </c>
      <c r="R571" s="306">
        <f t="shared" si="161"/>
        <v>4.1722897626758118E-7</v>
      </c>
      <c r="S571" s="306">
        <f t="shared" si="180"/>
        <v>4.1722897626758118E-7</v>
      </c>
      <c r="T571" s="306">
        <f>ND代替値*2.71828^(-(0.69315/2.062)*(C571-事故日Cb)/365.25)</f>
        <v>4.1722897626758118E-7</v>
      </c>
      <c r="U571" s="307">
        <f>ND代替値*2.71828^(-(0.69315/2.062)*(C571-事故日Cb)/365.25)</f>
        <v>4.1722897626758118E-7</v>
      </c>
      <c r="V571" s="283">
        <f t="shared" si="178"/>
        <v>6.4095787242947084E-4</v>
      </c>
      <c r="W571" s="284">
        <f t="shared" si="179"/>
        <v>6.4095787242947084E-4</v>
      </c>
      <c r="X571" s="284">
        <f t="shared" si="162"/>
        <v>6.4091742237930814E-4</v>
      </c>
      <c r="Y571" s="284">
        <f t="shared" si="171"/>
        <v>6.4091742237930814E-4</v>
      </c>
      <c r="Z571" s="284">
        <f>ND代替値*2.71828^(-(0.69315/30.07)*(C571-事故日Cb)/365.25)</f>
        <v>6.4091742237930814E-4</v>
      </c>
      <c r="AA571" s="296">
        <f>ND代替値*2.71828^(-(0.69315/30.07)*(C571-事故日Cb)/365.25)</f>
        <v>6.4091742237930814E-4</v>
      </c>
      <c r="AB571" s="221">
        <v>6.93</v>
      </c>
      <c r="AC571" s="6"/>
      <c r="AD571" s="438">
        <f t="shared" si="168"/>
        <v>5.8265220216300741E-2</v>
      </c>
      <c r="AE571" s="438">
        <f t="shared" si="169"/>
        <v>3.7929906933416469E-6</v>
      </c>
      <c r="AF571" s="225">
        <f t="shared" si="164"/>
        <v>4.4756865121438375E-48</v>
      </c>
      <c r="AG571" s="438">
        <f t="shared" si="170"/>
        <v>9.9999998728053513E-2</v>
      </c>
      <c r="AH571" s="438">
        <f t="shared" si="165"/>
        <v>0.26784781769030097</v>
      </c>
      <c r="AI571" s="438">
        <f t="shared" si="166"/>
        <v>5.6892640810506961E-2</v>
      </c>
      <c r="AJ571" s="437">
        <f t="shared" si="167"/>
        <v>0</v>
      </c>
    </row>
    <row r="572" spans="2:36" ht="12" customHeight="1" x14ac:dyDescent="0.2">
      <c r="B572" s="332">
        <v>40116</v>
      </c>
      <c r="C572" s="333">
        <v>40119</v>
      </c>
      <c r="D572" s="93">
        <v>5</v>
      </c>
      <c r="E572" s="94">
        <v>5.27</v>
      </c>
      <c r="F572" s="94">
        <v>3.78</v>
      </c>
      <c r="G572" s="94">
        <v>4.3600000000000003</v>
      </c>
      <c r="H572" s="94"/>
      <c r="I572" s="211"/>
      <c r="J572" s="362">
        <f t="shared" si="175"/>
        <v>1.6500000000000001E-2</v>
      </c>
      <c r="K572" s="378">
        <v>0.22</v>
      </c>
      <c r="L572" s="361">
        <f t="shared" si="160"/>
        <v>1.6500000000000001E-2</v>
      </c>
      <c r="M572" s="361">
        <f t="shared" si="163"/>
        <v>1.6500000000000001E-2</v>
      </c>
      <c r="N572" s="378"/>
      <c r="O572" s="385"/>
      <c r="P572" s="305">
        <f t="shared" si="176"/>
        <v>4.0624049241865255E-7</v>
      </c>
      <c r="Q572" s="306">
        <f t="shared" si="177"/>
        <v>4.0624049241865255E-7</v>
      </c>
      <c r="R572" s="306">
        <f t="shared" si="161"/>
        <v>4.0512040194139802E-7</v>
      </c>
      <c r="S572" s="306">
        <f t="shared" si="180"/>
        <v>4.0512040194139802E-7</v>
      </c>
      <c r="T572" s="99"/>
      <c r="U572" s="100"/>
      <c r="V572" s="283">
        <f t="shared" si="178"/>
        <v>6.3974548071796711E-4</v>
      </c>
      <c r="W572" s="284">
        <f t="shared" si="179"/>
        <v>6.3974548071796711E-4</v>
      </c>
      <c r="X572" s="284">
        <f t="shared" si="162"/>
        <v>6.3962436774866538E-4</v>
      </c>
      <c r="Y572" s="284">
        <f t="shared" si="171"/>
        <v>6.3962436774866538E-4</v>
      </c>
      <c r="Z572" s="99"/>
      <c r="AA572" s="100"/>
      <c r="AB572" s="221">
        <v>4.78</v>
      </c>
      <c r="AC572" s="6"/>
      <c r="AD572" s="438">
        <f t="shared" si="168"/>
        <v>5.8147669795333215E-2</v>
      </c>
      <c r="AE572" s="438">
        <f t="shared" si="169"/>
        <v>3.6829127449218001E-6</v>
      </c>
      <c r="AF572" s="225">
        <f t="shared" si="164"/>
        <v>2.9518486934149793E-48</v>
      </c>
      <c r="AG572" s="438">
        <f t="shared" si="170"/>
        <v>9.9999998723298025E-2</v>
      </c>
      <c r="AH572" s="438">
        <f t="shared" si="165"/>
        <v>0.26653185774422833</v>
      </c>
      <c r="AI572" s="438">
        <f t="shared" si="166"/>
        <v>5.6772799220536678E-2</v>
      </c>
      <c r="AJ572" s="437">
        <f t="shared" si="167"/>
        <v>0</v>
      </c>
    </row>
    <row r="573" spans="2:36" ht="12" customHeight="1" x14ac:dyDescent="0.2">
      <c r="B573" s="332">
        <v>40147</v>
      </c>
      <c r="C573" s="333">
        <v>40148</v>
      </c>
      <c r="D573" s="93">
        <v>5.4</v>
      </c>
      <c r="E573" s="94">
        <v>5.4</v>
      </c>
      <c r="F573" s="94">
        <v>3.79</v>
      </c>
      <c r="G573" s="94">
        <v>4.6399999999999997</v>
      </c>
      <c r="H573" s="94"/>
      <c r="I573" s="211"/>
      <c r="J573" s="362">
        <f t="shared" si="175"/>
        <v>1.6500000000000001E-2</v>
      </c>
      <c r="K573" s="361">
        <f t="shared" ref="K573:K586" si="181">ND代替値</f>
        <v>1.6500000000000001E-2</v>
      </c>
      <c r="L573" s="361">
        <f t="shared" ref="L573:L588" si="182">ND代替値</f>
        <v>1.6500000000000001E-2</v>
      </c>
      <c r="M573" s="361">
        <f t="shared" si="163"/>
        <v>1.6500000000000001E-2</v>
      </c>
      <c r="N573" s="378"/>
      <c r="O573" s="385"/>
      <c r="P573" s="305">
        <f t="shared" si="176"/>
        <v>3.948140151835588E-7</v>
      </c>
      <c r="Q573" s="306">
        <f t="shared" si="177"/>
        <v>3.948140151835588E-7</v>
      </c>
      <c r="R573" s="306">
        <f t="shared" ref="R573:R588" si="183">ND代替値*2.71828^(-(0.69315/2.062)*(C573-事故日Cb)/365.25)</f>
        <v>3.9445081941760529E-7</v>
      </c>
      <c r="S573" s="306">
        <f t="shared" si="180"/>
        <v>3.9445081941760529E-7</v>
      </c>
      <c r="T573" s="99"/>
      <c r="U573" s="100"/>
      <c r="V573" s="283">
        <f t="shared" si="178"/>
        <v>6.3849508511318168E-4</v>
      </c>
      <c r="W573" s="284">
        <f t="shared" si="179"/>
        <v>6.3849508511318168E-4</v>
      </c>
      <c r="X573" s="284">
        <f t="shared" ref="X573:X588" si="184">ND代替値*2.71828^(-(0.69315/30.07)*(C573-事故日Cb)/365.25)</f>
        <v>6.3845479048644811E-4</v>
      </c>
      <c r="Y573" s="284">
        <f t="shared" si="171"/>
        <v>6.3845479048644811E-4</v>
      </c>
      <c r="Z573" s="99"/>
      <c r="AA573" s="100"/>
      <c r="AB573" s="221">
        <v>4.6900000000000004</v>
      </c>
      <c r="AC573" s="6"/>
      <c r="AD573" s="438">
        <f t="shared" si="168"/>
        <v>5.8041344589677107E-2</v>
      </c>
      <c r="AE573" s="438">
        <f t="shared" si="169"/>
        <v>3.5859165401600478E-6</v>
      </c>
      <c r="AF573" s="225">
        <f t="shared" si="164"/>
        <v>2.0243019671577944E-48</v>
      </c>
      <c r="AG573" s="438">
        <f t="shared" si="170"/>
        <v>9.9999998718988362E-2</v>
      </c>
      <c r="AH573" s="438">
        <f t="shared" si="165"/>
        <v>0.26534485454075224</v>
      </c>
      <c r="AI573" s="438">
        <f t="shared" si="166"/>
        <v>5.6664410844400152E-2</v>
      </c>
      <c r="AJ573" s="437">
        <f t="shared" si="167"/>
        <v>0</v>
      </c>
    </row>
    <row r="574" spans="2:36" ht="12" customHeight="1" x14ac:dyDescent="0.2">
      <c r="B574" s="332">
        <v>40175</v>
      </c>
      <c r="C574" s="333">
        <v>39817</v>
      </c>
      <c r="D574" s="93">
        <v>4.5</v>
      </c>
      <c r="E574" s="94">
        <v>4.6900000000000004</v>
      </c>
      <c r="F574" s="94">
        <v>2.67</v>
      </c>
      <c r="G574" s="94">
        <v>3.18</v>
      </c>
      <c r="H574" s="94">
        <v>3.17</v>
      </c>
      <c r="I574" s="211">
        <v>3.19</v>
      </c>
      <c r="J574" s="362">
        <f t="shared" si="175"/>
        <v>1.6500000000000001E-2</v>
      </c>
      <c r="K574" s="361">
        <f t="shared" si="181"/>
        <v>1.6500000000000001E-2</v>
      </c>
      <c r="L574" s="361">
        <f t="shared" si="182"/>
        <v>1.6500000000000001E-2</v>
      </c>
      <c r="M574" s="361">
        <f t="shared" si="163"/>
        <v>1.6500000000000001E-2</v>
      </c>
      <c r="N574" s="361">
        <f>ND代替値</f>
        <v>1.6500000000000001E-2</v>
      </c>
      <c r="O574" s="380">
        <f>ND代替値</f>
        <v>1.6500000000000001E-2</v>
      </c>
      <c r="P574" s="305">
        <f t="shared" si="176"/>
        <v>3.8476982605263047E-7</v>
      </c>
      <c r="Q574" s="306">
        <f t="shared" si="177"/>
        <v>3.8476982605263047E-7</v>
      </c>
      <c r="R574" s="306">
        <f t="shared" si="183"/>
        <v>5.3492515129752617E-7</v>
      </c>
      <c r="S574" s="306">
        <f t="shared" si="180"/>
        <v>5.3492515129752617E-7</v>
      </c>
      <c r="T574" s="306">
        <f>ND代替値*2.71828^(-(0.69315/2.062)*(C574-事故日Cb)/365.25)</f>
        <v>5.3492515129752617E-7</v>
      </c>
      <c r="U574" s="307">
        <f>ND代替値*2.71828^(-(0.69315/2.062)*(C574-事故日Cb)/365.25)</f>
        <v>5.3492515129752617E-7</v>
      </c>
      <c r="V574" s="283">
        <f t="shared" si="178"/>
        <v>6.3736779627176707E-4</v>
      </c>
      <c r="W574" s="284">
        <f t="shared" si="179"/>
        <v>6.3736779627176707E-4</v>
      </c>
      <c r="X574" s="284">
        <f t="shared" si="184"/>
        <v>6.5193216987624472E-4</v>
      </c>
      <c r="Y574" s="284">
        <f t="shared" si="171"/>
        <v>6.5193216987624472E-4</v>
      </c>
      <c r="Z574" s="284">
        <f>ND代替値*2.71828^(-(0.69315/30.07)*(C574-事故日Cb)/365.25)</f>
        <v>6.5193216987624472E-4</v>
      </c>
      <c r="AA574" s="296">
        <f>ND代替値*2.71828^(-(0.69315/30.07)*(C574-事故日Cb)/365.25)</f>
        <v>6.5193216987624472E-4</v>
      </c>
      <c r="AB574" s="221">
        <v>13.73</v>
      </c>
      <c r="AC574" s="6"/>
      <c r="AD574" s="438">
        <f t="shared" si="168"/>
        <v>5.926656089784043E-2</v>
      </c>
      <c r="AE574" s="438">
        <f t="shared" si="169"/>
        <v>4.8629559208866013E-6</v>
      </c>
      <c r="AF574" s="225">
        <f t="shared" si="164"/>
        <v>1.4999235858930342E-46</v>
      </c>
      <c r="AG574" s="438">
        <f t="shared" si="170"/>
        <v>9.9999998768178014E-2</v>
      </c>
      <c r="AH574" s="438">
        <f t="shared" si="165"/>
        <v>0.27921310991729875</v>
      </c>
      <c r="AI574" s="438">
        <f t="shared" si="166"/>
        <v>5.7913929111439437E-2</v>
      </c>
      <c r="AJ574" s="437">
        <f t="shared" si="167"/>
        <v>0</v>
      </c>
    </row>
    <row r="575" spans="2:36" ht="12" customHeight="1" x14ac:dyDescent="0.2">
      <c r="B575" s="332">
        <v>40207</v>
      </c>
      <c r="C575" s="333">
        <v>40210</v>
      </c>
      <c r="D575" s="93">
        <v>3.33</v>
      </c>
      <c r="E575" s="94">
        <v>3.69</v>
      </c>
      <c r="F575" s="94">
        <v>2.48</v>
      </c>
      <c r="G575" s="94">
        <v>3.1</v>
      </c>
      <c r="H575" s="94"/>
      <c r="I575" s="211"/>
      <c r="J575" s="362">
        <f t="shared" si="175"/>
        <v>1.6500000000000001E-2</v>
      </c>
      <c r="K575" s="361">
        <f t="shared" si="181"/>
        <v>1.6500000000000001E-2</v>
      </c>
      <c r="L575" s="361">
        <f t="shared" si="182"/>
        <v>1.6500000000000001E-2</v>
      </c>
      <c r="M575" s="361">
        <f t="shared" si="163"/>
        <v>1.6500000000000001E-2</v>
      </c>
      <c r="N575" s="378"/>
      <c r="O575" s="401"/>
      <c r="P575" s="305">
        <f t="shared" si="176"/>
        <v>3.7360326212193429E-7</v>
      </c>
      <c r="Q575" s="306">
        <f t="shared" si="177"/>
        <v>3.7360326212193429E-7</v>
      </c>
      <c r="R575" s="306">
        <f t="shared" si="183"/>
        <v>3.7257315935280196E-7</v>
      </c>
      <c r="S575" s="306">
        <f t="shared" si="180"/>
        <v>3.7257315935280196E-7</v>
      </c>
      <c r="T575" s="99"/>
      <c r="U575" s="100"/>
      <c r="V575" s="283">
        <f t="shared" si="178"/>
        <v>6.3608190303245972E-4</v>
      </c>
      <c r="W575" s="284">
        <f t="shared" si="179"/>
        <v>6.3608190303245972E-4</v>
      </c>
      <c r="X575" s="284">
        <f t="shared" si="184"/>
        <v>6.359614836308115E-4</v>
      </c>
      <c r="Y575" s="284">
        <f t="shared" si="171"/>
        <v>6.359614836308115E-4</v>
      </c>
      <c r="Z575" s="99"/>
      <c r="AA575" s="100"/>
      <c r="AB575" s="221">
        <v>15.07</v>
      </c>
      <c r="AC575" s="6"/>
      <c r="AD575" s="438">
        <f t="shared" si="168"/>
        <v>5.7814680330073767E-2</v>
      </c>
      <c r="AE575" s="438">
        <f t="shared" si="169"/>
        <v>3.3870287213891085E-6</v>
      </c>
      <c r="AF575" s="225">
        <f t="shared" si="164"/>
        <v>9.0373689028009131E-49</v>
      </c>
      <c r="AG575" s="438">
        <f t="shared" si="170"/>
        <v>9.9999998709774579E-2</v>
      </c>
      <c r="AH575" s="438">
        <f t="shared" si="165"/>
        <v>0.26282482576858718</v>
      </c>
      <c r="AI575" s="438">
        <f t="shared" si="166"/>
        <v>5.6433377584893946E-2</v>
      </c>
      <c r="AJ575" s="437">
        <f t="shared" si="167"/>
        <v>0</v>
      </c>
    </row>
    <row r="576" spans="2:36" ht="12" customHeight="1" x14ac:dyDescent="0.2">
      <c r="B576" s="332">
        <v>40235</v>
      </c>
      <c r="C576" s="333">
        <v>40238</v>
      </c>
      <c r="D576" s="93">
        <v>5.0999999999999996</v>
      </c>
      <c r="E576" s="94">
        <v>5.2</v>
      </c>
      <c r="F576" s="94">
        <v>3.71</v>
      </c>
      <c r="G576" s="94">
        <v>4.57</v>
      </c>
      <c r="H576" s="94"/>
      <c r="I576" s="211"/>
      <c r="J576" s="362">
        <f t="shared" si="175"/>
        <v>1.6500000000000001E-2</v>
      </c>
      <c r="K576" s="361">
        <f t="shared" si="181"/>
        <v>1.6500000000000001E-2</v>
      </c>
      <c r="L576" s="361">
        <f t="shared" si="182"/>
        <v>1.6500000000000001E-2</v>
      </c>
      <c r="M576" s="361">
        <f t="shared" si="163"/>
        <v>1.6500000000000001E-2</v>
      </c>
      <c r="N576" s="378"/>
      <c r="O576" s="401"/>
      <c r="P576" s="305">
        <f t="shared" si="176"/>
        <v>3.6409868102711174E-7</v>
      </c>
      <c r="Q576" s="306">
        <f t="shared" si="177"/>
        <v>3.6409868102711174E-7</v>
      </c>
      <c r="R576" s="306">
        <f t="shared" si="183"/>
        <v>3.6309478438704153E-7</v>
      </c>
      <c r="S576" s="306">
        <f t="shared" si="180"/>
        <v>3.6309478438704153E-7</v>
      </c>
      <c r="T576" s="99"/>
      <c r="U576" s="100"/>
      <c r="V576" s="283">
        <f t="shared" si="178"/>
        <v>6.3495887476140082E-4</v>
      </c>
      <c r="W576" s="284">
        <f t="shared" si="179"/>
        <v>6.3495887476140082E-4</v>
      </c>
      <c r="X576" s="284">
        <f t="shared" si="184"/>
        <v>6.3483866796506584E-4</v>
      </c>
      <c r="Y576" s="284">
        <f t="shared" si="171"/>
        <v>6.3483866796506584E-4</v>
      </c>
      <c r="Z576" s="99"/>
      <c r="AA576" s="100"/>
      <c r="AB576" s="221">
        <v>21.93</v>
      </c>
      <c r="AC576" s="6"/>
      <c r="AD576" s="438">
        <f t="shared" si="168"/>
        <v>5.7712606178642351E-2</v>
      </c>
      <c r="AE576" s="438">
        <f t="shared" si="169"/>
        <v>3.3008616762458322E-6</v>
      </c>
      <c r="AF576" s="225">
        <f t="shared" si="164"/>
        <v>6.2787347883674897E-49</v>
      </c>
      <c r="AG576" s="438">
        <f t="shared" si="170"/>
        <v>9.9999998705613546E-2</v>
      </c>
      <c r="AH576" s="438">
        <f t="shared" si="165"/>
        <v>0.26169460682947465</v>
      </c>
      <c r="AI576" s="438">
        <f t="shared" si="166"/>
        <v>5.6329348977700415E-2</v>
      </c>
      <c r="AJ576" s="437">
        <f t="shared" si="167"/>
        <v>0</v>
      </c>
    </row>
    <row r="577" spans="1:37" ht="12" customHeight="1" x14ac:dyDescent="0.2">
      <c r="B577" s="334">
        <v>40267</v>
      </c>
      <c r="C577" s="335">
        <v>40269</v>
      </c>
      <c r="D577" s="97">
        <v>5</v>
      </c>
      <c r="E577" s="98">
        <v>4.87</v>
      </c>
      <c r="F577" s="98">
        <v>3.37</v>
      </c>
      <c r="G577" s="98">
        <v>4.2</v>
      </c>
      <c r="H577" s="98">
        <v>3.07</v>
      </c>
      <c r="I577" s="212">
        <v>3.1</v>
      </c>
      <c r="J577" s="370">
        <f t="shared" si="175"/>
        <v>1.6500000000000001E-2</v>
      </c>
      <c r="K577" s="363">
        <f t="shared" si="181"/>
        <v>1.6500000000000001E-2</v>
      </c>
      <c r="L577" s="363">
        <f t="shared" si="182"/>
        <v>1.6500000000000001E-2</v>
      </c>
      <c r="M577" s="363">
        <f t="shared" si="163"/>
        <v>1.6500000000000001E-2</v>
      </c>
      <c r="N577" s="363">
        <f>ND代替値</f>
        <v>1.6500000000000001E-2</v>
      </c>
      <c r="O577" s="381">
        <f>ND代替値</f>
        <v>1.6500000000000001E-2</v>
      </c>
      <c r="P577" s="310">
        <f t="shared" si="176"/>
        <v>3.535320229279518E-7</v>
      </c>
      <c r="Q577" s="311">
        <f t="shared" si="177"/>
        <v>3.535320229279518E-7</v>
      </c>
      <c r="R577" s="311">
        <f t="shared" si="183"/>
        <v>3.5288188250894977E-7</v>
      </c>
      <c r="S577" s="311">
        <f t="shared" si="180"/>
        <v>3.5288188250894977E-7</v>
      </c>
      <c r="T577" s="311">
        <f>ND代替値*2.71828^(-(0.69315/2.062)*(C577-事故日Cb)/365.25)</f>
        <v>3.5288188250894977E-7</v>
      </c>
      <c r="U577" s="312">
        <f>ND代替値*2.71828^(-(0.69315/2.062)*(C577-事故日Cb)/365.25)</f>
        <v>3.5288188250894977E-7</v>
      </c>
      <c r="V577" s="297">
        <f t="shared" si="178"/>
        <v>6.3367784153526381E-4</v>
      </c>
      <c r="W577" s="293">
        <f t="shared" si="179"/>
        <v>6.3367784153526381E-4</v>
      </c>
      <c r="X577" s="293">
        <f t="shared" si="184"/>
        <v>6.3359786282599648E-4</v>
      </c>
      <c r="Y577" s="293">
        <f t="shared" si="171"/>
        <v>6.3359786282599648E-4</v>
      </c>
      <c r="Z577" s="293">
        <f>ND代替値*2.71828^(-(0.69315/30.07)*(C577-事故日Cb)/365.25)</f>
        <v>6.3359786282599648E-4</v>
      </c>
      <c r="AA577" s="298">
        <f>ND代替値*2.71828^(-(0.69315/30.07)*(C577-事故日Cb)/365.25)</f>
        <v>6.3359786282599648E-4</v>
      </c>
      <c r="AB577" s="222">
        <v>19.78</v>
      </c>
      <c r="AC577" s="6"/>
      <c r="AD577" s="438">
        <f t="shared" si="168"/>
        <v>5.7599805711454226E-2</v>
      </c>
      <c r="AE577" s="438">
        <f t="shared" si="169"/>
        <v>3.2080171137177246E-6</v>
      </c>
      <c r="AF577" s="225">
        <f t="shared" si="164"/>
        <v>4.1952272950357082E-49</v>
      </c>
      <c r="AG577" s="438">
        <f t="shared" si="170"/>
        <v>9.9999998701006648E-2</v>
      </c>
      <c r="AH577" s="438">
        <f t="shared" si="165"/>
        <v>0.26044896139312823</v>
      </c>
      <c r="AI577" s="438">
        <f t="shared" si="166"/>
        <v>5.6214398118734327E-2</v>
      </c>
      <c r="AJ577" s="437">
        <f t="shared" si="167"/>
        <v>0</v>
      </c>
    </row>
    <row r="578" spans="1:37" ht="12" customHeight="1" x14ac:dyDescent="0.2">
      <c r="B578" s="330">
        <v>40328</v>
      </c>
      <c r="C578" s="331">
        <v>40298</v>
      </c>
      <c r="D578" s="89">
        <v>4.7300000000000004</v>
      </c>
      <c r="E578" s="90">
        <v>4.82</v>
      </c>
      <c r="F578" s="90">
        <v>3.01</v>
      </c>
      <c r="G578" s="90">
        <v>4.01</v>
      </c>
      <c r="H578" s="90"/>
      <c r="I578" s="210"/>
      <c r="J578" s="402">
        <f t="shared" si="175"/>
        <v>1.6500000000000001E-2</v>
      </c>
      <c r="K578" s="403">
        <f t="shared" si="181"/>
        <v>1.6500000000000001E-2</v>
      </c>
      <c r="L578" s="403">
        <f t="shared" si="182"/>
        <v>1.6500000000000001E-2</v>
      </c>
      <c r="M578" s="403">
        <f t="shared" si="163"/>
        <v>1.6500000000000001E-2</v>
      </c>
      <c r="N578" s="387"/>
      <c r="O578" s="383"/>
      <c r="P578" s="303">
        <f t="shared" si="176"/>
        <v>3.3423133115486288E-7</v>
      </c>
      <c r="Q578" s="304">
        <f t="shared" si="177"/>
        <v>3.3423133115486288E-7</v>
      </c>
      <c r="R578" s="304">
        <f t="shared" si="183"/>
        <v>3.4358809639366708E-7</v>
      </c>
      <c r="S578" s="304">
        <f t="shared" si="180"/>
        <v>3.4358809639366708E-7</v>
      </c>
      <c r="T578" s="127"/>
      <c r="U578" s="281"/>
      <c r="V578" s="287">
        <f t="shared" si="178"/>
        <v>6.3124302667788286E-4</v>
      </c>
      <c r="W578" s="288">
        <f t="shared" si="179"/>
        <v>6.3124302667788286E-4</v>
      </c>
      <c r="X578" s="288">
        <f t="shared" si="184"/>
        <v>6.3243930525515388E-4</v>
      </c>
      <c r="Y578" s="288">
        <f t="shared" si="171"/>
        <v>6.3243930525515388E-4</v>
      </c>
      <c r="Z578" s="127"/>
      <c r="AA578" s="281"/>
      <c r="AB578" s="223">
        <v>8.4700000000000006</v>
      </c>
      <c r="AC578" s="6"/>
      <c r="AD578" s="438">
        <f t="shared" si="168"/>
        <v>5.7494482295923077E-2</v>
      </c>
      <c r="AE578" s="438">
        <f t="shared" si="169"/>
        <v>3.1235281490333369E-6</v>
      </c>
      <c r="AF578" s="225">
        <f t="shared" si="164"/>
        <v>2.8769790555186469E-49</v>
      </c>
      <c r="AG578" s="438">
        <f t="shared" si="170"/>
        <v>9.9999998696696984E-2</v>
      </c>
      <c r="AH578" s="438">
        <f t="shared" si="165"/>
        <v>0.25928904845014228</v>
      </c>
      <c r="AI578" s="438">
        <f t="shared" si="166"/>
        <v>5.6107075819830023E-2</v>
      </c>
      <c r="AJ578" s="437">
        <f t="shared" si="167"/>
        <v>0</v>
      </c>
    </row>
    <row r="579" spans="1:37" ht="12" customHeight="1" x14ac:dyDescent="0.2">
      <c r="B579" s="332">
        <v>40326</v>
      </c>
      <c r="C579" s="333">
        <v>40330</v>
      </c>
      <c r="D579" s="93">
        <v>2.77</v>
      </c>
      <c r="E579" s="94">
        <v>2.48</v>
      </c>
      <c r="F579" s="94">
        <v>1.39</v>
      </c>
      <c r="G579" s="94">
        <v>2.08</v>
      </c>
      <c r="H579" s="94"/>
      <c r="I579" s="211"/>
      <c r="J579" s="404">
        <f t="shared" si="175"/>
        <v>1.6500000000000001E-2</v>
      </c>
      <c r="K579" s="361">
        <f t="shared" si="181"/>
        <v>1.6500000000000001E-2</v>
      </c>
      <c r="L579" s="361">
        <f t="shared" si="182"/>
        <v>1.6500000000000001E-2</v>
      </c>
      <c r="M579" s="361">
        <f t="shared" si="163"/>
        <v>1.6500000000000001E-2</v>
      </c>
      <c r="N579" s="377"/>
      <c r="O579" s="385"/>
      <c r="P579" s="305">
        <f t="shared" si="176"/>
        <v>3.34847110282246E-7</v>
      </c>
      <c r="Q579" s="306">
        <f t="shared" si="177"/>
        <v>3.34847110282246E-7</v>
      </c>
      <c r="R579" s="306">
        <f t="shared" si="183"/>
        <v>3.3361668443663572E-7</v>
      </c>
      <c r="S579" s="306">
        <f t="shared" si="180"/>
        <v>3.3361668443663572E-7</v>
      </c>
      <c r="T579" s="99"/>
      <c r="U579" s="100"/>
      <c r="V579" s="283">
        <f t="shared" si="178"/>
        <v>6.3132270813748021E-4</v>
      </c>
      <c r="W579" s="284">
        <f t="shared" si="179"/>
        <v>6.3132270813748021E-4</v>
      </c>
      <c r="X579" s="284">
        <f t="shared" si="184"/>
        <v>6.3116335527516293E-4</v>
      </c>
      <c r="Y579" s="284">
        <f t="shared" si="171"/>
        <v>6.3116335527516293E-4</v>
      </c>
      <c r="Z579" s="99"/>
      <c r="AA579" s="100"/>
      <c r="AB579" s="221">
        <v>12.71</v>
      </c>
      <c r="AC579" s="6"/>
      <c r="AD579" s="438">
        <f t="shared" si="168"/>
        <v>5.737848684319663E-2</v>
      </c>
      <c r="AE579" s="438">
        <f t="shared" si="169"/>
        <v>3.0328789494239607E-6</v>
      </c>
      <c r="AF579" s="225">
        <f t="shared" si="164"/>
        <v>1.8974534617141953E-49</v>
      </c>
      <c r="AG579" s="438">
        <f t="shared" si="170"/>
        <v>9.9999998691941483E-2</v>
      </c>
      <c r="AH579" s="438">
        <f t="shared" si="165"/>
        <v>0.25801513849202479</v>
      </c>
      <c r="AI579" s="438">
        <f t="shared" si="166"/>
        <v>5.5988888984431967E-2</v>
      </c>
      <c r="AJ579" s="437">
        <f t="shared" si="167"/>
        <v>0</v>
      </c>
    </row>
    <row r="580" spans="1:37" ht="12" customHeight="1" x14ac:dyDescent="0.2">
      <c r="B580" s="332">
        <v>40358</v>
      </c>
      <c r="C580" s="333">
        <v>40360</v>
      </c>
      <c r="D580" s="93">
        <v>3.65</v>
      </c>
      <c r="E580" s="94">
        <v>3.62</v>
      </c>
      <c r="F580" s="94">
        <v>1.61</v>
      </c>
      <c r="G580" s="94">
        <v>2.87</v>
      </c>
      <c r="H580" s="94">
        <v>2.2799999999999998</v>
      </c>
      <c r="I580" s="211">
        <v>2.33</v>
      </c>
      <c r="J580" s="404">
        <f t="shared" si="175"/>
        <v>1.6500000000000001E-2</v>
      </c>
      <c r="K580" s="361">
        <f t="shared" si="181"/>
        <v>1.6500000000000001E-2</v>
      </c>
      <c r="L580" s="361">
        <f t="shared" si="182"/>
        <v>1.6500000000000001E-2</v>
      </c>
      <c r="M580" s="361">
        <f t="shared" si="163"/>
        <v>1.6500000000000001E-2</v>
      </c>
      <c r="N580" s="362">
        <f>ND代替値</f>
        <v>1.6500000000000001E-2</v>
      </c>
      <c r="O580" s="405">
        <f>ND代替値</f>
        <v>1.6500000000000001E-2</v>
      </c>
      <c r="P580" s="305">
        <f t="shared" si="176"/>
        <v>3.2512937409088495E-7</v>
      </c>
      <c r="Q580" s="306">
        <f t="shared" si="177"/>
        <v>3.2512937409088495E-7</v>
      </c>
      <c r="R580" s="306">
        <f t="shared" si="183"/>
        <v>3.2453146574371206E-7</v>
      </c>
      <c r="S580" s="306">
        <f t="shared" si="180"/>
        <v>3.2453146574371206E-7</v>
      </c>
      <c r="T580" s="306">
        <f>ND代替値*2.71828^(-(0.69315/2.062)*(C580-事故日Cb)/365.25)</f>
        <v>3.2453146574371206E-7</v>
      </c>
      <c r="U580" s="307">
        <f>ND代替値*2.71828^(-(0.69315/2.062)*(C580-事故日Cb)/365.25)</f>
        <v>3.2453146574371206E-7</v>
      </c>
      <c r="V580" s="283">
        <f t="shared" si="178"/>
        <v>6.3004901089867436E-4</v>
      </c>
      <c r="W580" s="284">
        <f t="shared" si="179"/>
        <v>6.3004901089867436E-4</v>
      </c>
      <c r="X580" s="284">
        <f t="shared" si="184"/>
        <v>6.2996949019688566E-4</v>
      </c>
      <c r="Y580" s="284">
        <f t="shared" si="171"/>
        <v>6.2996949019688566E-4</v>
      </c>
      <c r="Z580" s="284">
        <f>ND代替値*2.71828^(-(0.69315/30.07)*(C580-事故日Cb)/365.25)</f>
        <v>6.2996949019688566E-4</v>
      </c>
      <c r="AA580" s="284">
        <f>ND代替値*2.71828^(-(0.69315/30.07)*(C580-事故日Cb)/365.25)</f>
        <v>6.2996949019688566E-4</v>
      </c>
      <c r="AB580" s="221">
        <v>18.89</v>
      </c>
      <c r="AC580" s="6"/>
      <c r="AD580" s="438">
        <f t="shared" si="168"/>
        <v>5.726995365426233E-2</v>
      </c>
      <c r="AE580" s="438">
        <f t="shared" si="169"/>
        <v>2.9502860522155637E-6</v>
      </c>
      <c r="AF580" s="225">
        <f t="shared" si="164"/>
        <v>1.2844092172107756E-49</v>
      </c>
      <c r="AG580" s="438">
        <f t="shared" si="170"/>
        <v>9.9999998687483202E-2</v>
      </c>
      <c r="AH580" s="438">
        <f t="shared" si="165"/>
        <v>0.25682653277961009</v>
      </c>
      <c r="AI580" s="438">
        <f t="shared" si="166"/>
        <v>5.5878314937737511E-2</v>
      </c>
      <c r="AJ580" s="437">
        <f t="shared" si="167"/>
        <v>0</v>
      </c>
    </row>
    <row r="581" spans="1:37" ht="12" customHeight="1" x14ac:dyDescent="0.2">
      <c r="B581" s="332">
        <v>40389</v>
      </c>
      <c r="C581" s="333">
        <v>40392</v>
      </c>
      <c r="D581" s="93">
        <v>1.88</v>
      </c>
      <c r="E581" s="94">
        <v>1.82</v>
      </c>
      <c r="F581" s="94">
        <v>0.57999999999999996</v>
      </c>
      <c r="G581" s="94">
        <v>1.49</v>
      </c>
      <c r="H581" s="94"/>
      <c r="I581" s="211"/>
      <c r="J581" s="404">
        <f t="shared" si="175"/>
        <v>1.6500000000000001E-2</v>
      </c>
      <c r="K581" s="361">
        <f t="shared" si="181"/>
        <v>1.6500000000000001E-2</v>
      </c>
      <c r="L581" s="361">
        <f t="shared" si="182"/>
        <v>1.6500000000000001E-2</v>
      </c>
      <c r="M581" s="361">
        <f t="shared" si="163"/>
        <v>1.6500000000000001E-2</v>
      </c>
      <c r="N581" s="377"/>
      <c r="O581" s="401"/>
      <c r="P581" s="305">
        <f t="shared" si="176"/>
        <v>3.159843394110794E-7</v>
      </c>
      <c r="Q581" s="306">
        <f t="shared" si="177"/>
        <v>3.159843394110794E-7</v>
      </c>
      <c r="R581" s="306">
        <f t="shared" si="183"/>
        <v>3.1511310413015297E-7</v>
      </c>
      <c r="S581" s="306">
        <f t="shared" si="180"/>
        <v>3.1511310413015297E-7</v>
      </c>
      <c r="T581" s="99"/>
      <c r="U581" s="100"/>
      <c r="V581" s="283">
        <f t="shared" si="178"/>
        <v>6.2881756724213938E-4</v>
      </c>
      <c r="W581" s="284">
        <f t="shared" si="179"/>
        <v>6.2881756724213938E-4</v>
      </c>
      <c r="X581" s="284">
        <f t="shared" si="184"/>
        <v>6.2869852308315233E-4</v>
      </c>
      <c r="Y581" s="284">
        <f t="shared" si="171"/>
        <v>6.2869852308315233E-4</v>
      </c>
      <c r="Z581" s="99"/>
      <c r="AA581" s="100"/>
      <c r="AB581" s="221">
        <v>18.190000000000001</v>
      </c>
      <c r="AC581" s="6"/>
      <c r="AD581" s="438">
        <f t="shared" si="168"/>
        <v>5.7154411189377488E-2</v>
      </c>
      <c r="AE581" s="438">
        <f t="shared" si="169"/>
        <v>2.8646645830013902E-6</v>
      </c>
      <c r="AF581" s="225">
        <f t="shared" si="164"/>
        <v>8.4710617228141662E-50</v>
      </c>
      <c r="AG581" s="438">
        <f t="shared" si="170"/>
        <v>9.9999998682727714E-2</v>
      </c>
      <c r="AH581" s="438">
        <f t="shared" si="165"/>
        <v>0.25556472137811692</v>
      </c>
      <c r="AI581" s="438">
        <f t="shared" si="166"/>
        <v>5.5760609976048293E-2</v>
      </c>
      <c r="AJ581" s="437">
        <f t="shared" si="167"/>
        <v>0</v>
      </c>
    </row>
    <row r="582" spans="1:37" ht="12" customHeight="1" x14ac:dyDescent="0.2">
      <c r="B582" s="332">
        <v>40421</v>
      </c>
      <c r="C582" s="333">
        <v>40422</v>
      </c>
      <c r="D582" s="93">
        <v>2.72</v>
      </c>
      <c r="E582" s="94">
        <v>2.75</v>
      </c>
      <c r="F582" s="94">
        <v>2.38</v>
      </c>
      <c r="G582" s="94">
        <v>2.52</v>
      </c>
      <c r="H582" s="94"/>
      <c r="I582" s="211"/>
      <c r="J582" s="404">
        <f t="shared" si="175"/>
        <v>1.6500000000000001E-2</v>
      </c>
      <c r="K582" s="361">
        <f t="shared" si="181"/>
        <v>1.6500000000000001E-2</v>
      </c>
      <c r="L582" s="361">
        <f t="shared" si="182"/>
        <v>1.6500000000000001E-2</v>
      </c>
      <c r="M582" s="361">
        <f t="shared" si="163"/>
        <v>1.6500000000000001E-2</v>
      </c>
      <c r="N582" s="377"/>
      <c r="O582" s="385"/>
      <c r="P582" s="305">
        <f t="shared" si="176"/>
        <v>3.0681402747853727E-7</v>
      </c>
      <c r="Q582" s="306">
        <f t="shared" si="177"/>
        <v>3.0681402747853727E-7</v>
      </c>
      <c r="R582" s="306">
        <f t="shared" si="183"/>
        <v>3.0653178431737831E-7</v>
      </c>
      <c r="S582" s="306">
        <f t="shared" si="180"/>
        <v>3.0653178431737831E-7</v>
      </c>
      <c r="T582" s="99"/>
      <c r="U582" s="100"/>
      <c r="V582" s="283">
        <f t="shared" si="178"/>
        <v>6.2754892413967311E-4</v>
      </c>
      <c r="W582" s="284">
        <f t="shared" si="179"/>
        <v>6.2754892413967311E-4</v>
      </c>
      <c r="X582" s="284">
        <f t="shared" si="184"/>
        <v>6.2750932031147651E-4</v>
      </c>
      <c r="Y582" s="284">
        <f t="shared" si="171"/>
        <v>6.2750932031147651E-4</v>
      </c>
      <c r="Z582" s="99"/>
      <c r="AA582" s="100"/>
      <c r="AB582" s="221">
        <v>26.61</v>
      </c>
      <c r="AC582" s="6"/>
      <c r="AD582" s="438">
        <f t="shared" si="168"/>
        <v>5.7046301846497866E-2</v>
      </c>
      <c r="AE582" s="438">
        <f t="shared" si="169"/>
        <v>2.7866525847034391E-6</v>
      </c>
      <c r="AF582" s="225">
        <f t="shared" si="164"/>
        <v>5.7341642237245869E-50</v>
      </c>
      <c r="AG582" s="438">
        <f t="shared" si="170"/>
        <v>9.9999998678269433E-2</v>
      </c>
      <c r="AH582" s="438">
        <f t="shared" si="165"/>
        <v>0.2543874040722523</v>
      </c>
      <c r="AI582" s="438">
        <f t="shared" si="166"/>
        <v>5.5650486764049593E-2</v>
      </c>
      <c r="AJ582" s="437">
        <f t="shared" si="167"/>
        <v>0</v>
      </c>
    </row>
    <row r="583" spans="1:37" ht="12" customHeight="1" x14ac:dyDescent="0.2">
      <c r="B583" s="332">
        <v>40451</v>
      </c>
      <c r="C583" s="333">
        <v>40452</v>
      </c>
      <c r="D583" s="93">
        <v>4.2699999999999996</v>
      </c>
      <c r="E583" s="94">
        <v>4.18</v>
      </c>
      <c r="F583" s="94">
        <v>3.72</v>
      </c>
      <c r="G583" s="94">
        <v>3.59</v>
      </c>
      <c r="H583" s="94">
        <v>2.0299999999999998</v>
      </c>
      <c r="I583" s="211">
        <v>2.1</v>
      </c>
      <c r="J583" s="395">
        <f t="shared" si="175"/>
        <v>1.6500000000000001E-2</v>
      </c>
      <c r="K583" s="394">
        <f t="shared" si="181"/>
        <v>1.6500000000000001E-2</v>
      </c>
      <c r="L583" s="394">
        <f t="shared" si="182"/>
        <v>1.6500000000000001E-2</v>
      </c>
      <c r="M583" s="394">
        <f t="shared" si="163"/>
        <v>1.6500000000000001E-2</v>
      </c>
      <c r="N583" s="394">
        <f t="shared" ref="N583:O588" si="185">ND代替値</f>
        <v>1.6500000000000001E-2</v>
      </c>
      <c r="O583" s="406">
        <f t="shared" si="185"/>
        <v>1.6500000000000001E-2</v>
      </c>
      <c r="P583" s="305">
        <f t="shared" si="176"/>
        <v>2.9845871232873796E-7</v>
      </c>
      <c r="Q583" s="306">
        <f t="shared" si="177"/>
        <v>2.9845871232873796E-7</v>
      </c>
      <c r="R583" s="306">
        <f t="shared" si="183"/>
        <v>2.9818415535643938E-7</v>
      </c>
      <c r="S583" s="306">
        <f t="shared" si="180"/>
        <v>2.9818415535643938E-7</v>
      </c>
      <c r="T583" s="306">
        <f>ND代替値*2.71828^(-(0.69315/2.062)*(C583-事故日Cb)/365.25)</f>
        <v>2.9818415535643938E-7</v>
      </c>
      <c r="U583" s="307">
        <f>ND代替値*2.71828^(-(0.69315/2.062)*(C583-事故日Cb)/365.25)</f>
        <v>2.9818415535643938E-7</v>
      </c>
      <c r="V583" s="283">
        <f t="shared" si="178"/>
        <v>6.2636189587008295E-4</v>
      </c>
      <c r="W583" s="284">
        <f t="shared" si="179"/>
        <v>6.2636189587008295E-4</v>
      </c>
      <c r="X583" s="284">
        <f t="shared" si="184"/>
        <v>6.2632236695375678E-4</v>
      </c>
      <c r="Y583" s="284">
        <f t="shared" si="171"/>
        <v>6.2632236695375678E-4</v>
      </c>
      <c r="Z583" s="284">
        <f>ND代替値*2.71828^(-(0.69315/30.07)*(C583-事故日Cb)/365.25)</f>
        <v>6.2632236695375678E-4</v>
      </c>
      <c r="AA583" s="296">
        <f>ND代替値*2.71828^(-(0.69315/30.07)*(C583-事故日Cb)/365.25)</f>
        <v>6.2632236695375678E-4</v>
      </c>
      <c r="AB583" s="221">
        <v>33.81</v>
      </c>
      <c r="AC583" s="6"/>
      <c r="AD583" s="438">
        <f t="shared" si="168"/>
        <v>5.6938396995796073E-2</v>
      </c>
      <c r="AE583" s="438">
        <f t="shared" si="169"/>
        <v>2.7107650486949031E-6</v>
      </c>
      <c r="AF583" s="225">
        <f t="shared" si="164"/>
        <v>3.8815251760105542E-50</v>
      </c>
      <c r="AG583" s="438">
        <f t="shared" si="170"/>
        <v>9.9999998673811152E-2</v>
      </c>
      <c r="AH583" s="438">
        <f t="shared" si="165"/>
        <v>0.25321551034766765</v>
      </c>
      <c r="AI583" s="438">
        <f t="shared" si="166"/>
        <v>5.55405810375093E-2</v>
      </c>
      <c r="AJ583" s="437">
        <f t="shared" si="167"/>
        <v>0</v>
      </c>
    </row>
    <row r="584" spans="1:37" ht="12" customHeight="1" x14ac:dyDescent="0.2">
      <c r="B584" s="332">
        <v>40480</v>
      </c>
      <c r="C584" s="333">
        <v>40483</v>
      </c>
      <c r="D584" s="93">
        <v>5</v>
      </c>
      <c r="E584" s="94">
        <v>5.0999999999999996</v>
      </c>
      <c r="F584" s="94">
        <v>4.3600000000000003</v>
      </c>
      <c r="G584" s="94">
        <v>4.22</v>
      </c>
      <c r="H584" s="94"/>
      <c r="I584" s="211"/>
      <c r="J584" s="395">
        <f t="shared" si="175"/>
        <v>1.6500000000000001E-2</v>
      </c>
      <c r="K584" s="394">
        <f t="shared" si="181"/>
        <v>1.6500000000000001E-2</v>
      </c>
      <c r="L584" s="394">
        <f t="shared" si="182"/>
        <v>1.6500000000000001E-2</v>
      </c>
      <c r="M584" s="394">
        <f t="shared" si="163"/>
        <v>1.6500000000000001E-2</v>
      </c>
      <c r="N584" s="394">
        <f t="shared" si="185"/>
        <v>1.6500000000000001E-2</v>
      </c>
      <c r="O584" s="406">
        <f t="shared" si="185"/>
        <v>1.6500000000000001E-2</v>
      </c>
      <c r="P584" s="305">
        <f t="shared" si="176"/>
        <v>2.9059825937234277E-7</v>
      </c>
      <c r="Q584" s="306">
        <f t="shared" si="177"/>
        <v>2.9059825937234277E-7</v>
      </c>
      <c r="R584" s="306">
        <f t="shared" si="183"/>
        <v>2.8979701885323137E-7</v>
      </c>
      <c r="S584" s="306">
        <f t="shared" si="180"/>
        <v>2.8979701885323137E-7</v>
      </c>
      <c r="T584" s="99"/>
      <c r="U584" s="100"/>
      <c r="V584" s="283">
        <f t="shared" si="178"/>
        <v>6.2521656953752418E-4</v>
      </c>
      <c r="W584" s="284">
        <f t="shared" si="179"/>
        <v>6.2521656953752418E-4</v>
      </c>
      <c r="X584" s="284">
        <f t="shared" si="184"/>
        <v>6.2509820709890512E-4</v>
      </c>
      <c r="Y584" s="284">
        <f t="shared" si="171"/>
        <v>6.2509820709890512E-4</v>
      </c>
      <c r="Z584" s="99"/>
      <c r="AA584" s="100"/>
      <c r="AB584" s="221">
        <v>22.76</v>
      </c>
      <c r="AC584" s="6"/>
      <c r="AD584" s="438">
        <f t="shared" si="168"/>
        <v>5.6827109736264106E-2</v>
      </c>
      <c r="AE584" s="438">
        <f t="shared" si="169"/>
        <v>2.634518353211194E-6</v>
      </c>
      <c r="AF584" s="225">
        <f t="shared" si="164"/>
        <v>2.5934970839884604E-50</v>
      </c>
      <c r="AG584" s="438">
        <f t="shared" si="170"/>
        <v>9.9999998669204268E-2</v>
      </c>
      <c r="AH584" s="438">
        <f t="shared" si="165"/>
        <v>0.25201022473365337</v>
      </c>
      <c r="AI584" s="438">
        <f t="shared" si="166"/>
        <v>5.5427239811068646E-2</v>
      </c>
      <c r="AJ584" s="437">
        <f t="shared" si="167"/>
        <v>0</v>
      </c>
    </row>
    <row r="585" spans="1:37" ht="12" customHeight="1" x14ac:dyDescent="0.2">
      <c r="B585" s="332">
        <v>40512</v>
      </c>
      <c r="C585" s="333">
        <v>40513</v>
      </c>
      <c r="D585" s="93">
        <v>5.01</v>
      </c>
      <c r="E585" s="94">
        <v>4.8899999999999997</v>
      </c>
      <c r="F585" s="94">
        <v>4.3899999999999997</v>
      </c>
      <c r="G585" s="94">
        <v>4.22</v>
      </c>
      <c r="H585" s="94"/>
      <c r="I585" s="211"/>
      <c r="J585" s="395">
        <f t="shared" si="175"/>
        <v>1.6500000000000001E-2</v>
      </c>
      <c r="K585" s="394">
        <f t="shared" si="181"/>
        <v>1.6500000000000001E-2</v>
      </c>
      <c r="L585" s="394">
        <f t="shared" si="182"/>
        <v>1.6500000000000001E-2</v>
      </c>
      <c r="M585" s="394">
        <f t="shared" si="163"/>
        <v>1.6500000000000001E-2</v>
      </c>
      <c r="N585" s="394">
        <f t="shared" si="185"/>
        <v>1.6500000000000001E-2</v>
      </c>
      <c r="O585" s="406">
        <f t="shared" si="185"/>
        <v>1.6500000000000001E-2</v>
      </c>
      <c r="P585" s="305">
        <f t="shared" si="176"/>
        <v>2.8216468734638458E-7</v>
      </c>
      <c r="Q585" s="306">
        <f t="shared" si="177"/>
        <v>2.8216468734638458E-7</v>
      </c>
      <c r="R585" s="306">
        <f t="shared" si="183"/>
        <v>2.8190511950987232E-7</v>
      </c>
      <c r="S585" s="306">
        <f t="shared" si="180"/>
        <v>2.8190511950987232E-7</v>
      </c>
      <c r="T585" s="99"/>
      <c r="U585" s="100"/>
      <c r="V585" s="283">
        <f t="shared" si="178"/>
        <v>6.2395519146888961E-4</v>
      </c>
      <c r="W585" s="284">
        <f t="shared" si="179"/>
        <v>6.2395519146888961E-4</v>
      </c>
      <c r="X585" s="284">
        <f t="shared" si="184"/>
        <v>6.2391581443666986E-4</v>
      </c>
      <c r="Y585" s="284">
        <f t="shared" si="171"/>
        <v>6.2391581443666986E-4</v>
      </c>
      <c r="Z585" s="99"/>
      <c r="AA585" s="100"/>
      <c r="AB585" s="221">
        <v>31.18</v>
      </c>
      <c r="AC585" s="6"/>
      <c r="AD585" s="438">
        <f t="shared" si="168"/>
        <v>5.6719619494242715E-2</v>
      </c>
      <c r="AE585" s="438">
        <f t="shared" si="169"/>
        <v>2.5627738137261118E-6</v>
      </c>
      <c r="AF585" s="225">
        <f t="shared" si="164"/>
        <v>1.7555695708471602E-50</v>
      </c>
      <c r="AG585" s="438">
        <f t="shared" si="170"/>
        <v>9.9999998664745987E-2</v>
      </c>
      <c r="AH585" s="438">
        <f t="shared" si="165"/>
        <v>0.25084928202906631</v>
      </c>
      <c r="AI585" s="438">
        <f t="shared" si="166"/>
        <v>5.531777498127502E-2</v>
      </c>
      <c r="AJ585" s="437">
        <f t="shared" si="167"/>
        <v>0</v>
      </c>
    </row>
    <row r="586" spans="1:37" ht="12" customHeight="1" x14ac:dyDescent="0.2">
      <c r="B586" s="332">
        <v>40539</v>
      </c>
      <c r="C586" s="333">
        <v>40547</v>
      </c>
      <c r="D586" s="93">
        <v>3.86</v>
      </c>
      <c r="E586" s="94">
        <v>3.69</v>
      </c>
      <c r="F586" s="94">
        <v>2.88</v>
      </c>
      <c r="G586" s="94">
        <v>2.66</v>
      </c>
      <c r="H586" s="94">
        <v>3</v>
      </c>
      <c r="I586" s="211">
        <v>3.08</v>
      </c>
      <c r="J586" s="395">
        <f t="shared" si="175"/>
        <v>1.6500000000000001E-2</v>
      </c>
      <c r="K586" s="394">
        <f t="shared" si="181"/>
        <v>1.6500000000000001E-2</v>
      </c>
      <c r="L586" s="394">
        <f t="shared" si="182"/>
        <v>1.6500000000000001E-2</v>
      </c>
      <c r="M586" s="394">
        <f t="shared" si="163"/>
        <v>1.6500000000000001E-2</v>
      </c>
      <c r="N586" s="394">
        <f t="shared" si="185"/>
        <v>1.6500000000000001E-2</v>
      </c>
      <c r="O586" s="406">
        <f t="shared" si="185"/>
        <v>1.6500000000000001E-2</v>
      </c>
      <c r="P586" s="305">
        <f t="shared" si="176"/>
        <v>2.7523952879287006E-7</v>
      </c>
      <c r="Q586" s="306">
        <f t="shared" si="177"/>
        <v>2.7523952879287006E-7</v>
      </c>
      <c r="R586" s="306">
        <f t="shared" si="183"/>
        <v>2.7322046040080734E-7</v>
      </c>
      <c r="S586" s="306">
        <f t="shared" si="180"/>
        <v>2.7322046040080734E-7</v>
      </c>
      <c r="T586" s="306">
        <f>ND代替値*2.71828^(-(0.69315/2.062)*(C586-事故日Cb)/365.25)</f>
        <v>2.7322046040080734E-7</v>
      </c>
      <c r="U586" s="307">
        <f>ND代替値*2.71828^(-(0.69315/2.062)*(C586-事故日Cb)/365.25)</f>
        <v>2.7322046040080734E-7</v>
      </c>
      <c r="V586" s="283">
        <f t="shared" si="178"/>
        <v>6.2289288338779542E-4</v>
      </c>
      <c r="W586" s="284">
        <f t="shared" si="179"/>
        <v>6.2289288338779542E-4</v>
      </c>
      <c r="X586" s="284">
        <f t="shared" si="184"/>
        <v>6.2257847291127605E-4</v>
      </c>
      <c r="Y586" s="284">
        <f t="shared" si="171"/>
        <v>6.2257847291127605E-4</v>
      </c>
      <c r="Z586" s="284">
        <f>ND代替値*2.71828^(-(0.69315/30.07)*(C586-事故日Cb)/365.25)</f>
        <v>6.2257847291127605E-4</v>
      </c>
      <c r="AA586" s="296">
        <f>ND代替値*2.71828^(-(0.69315/30.07)*(C586-事故日Cb)/365.25)</f>
        <v>6.2257847291127605E-4</v>
      </c>
      <c r="AB586" s="221">
        <v>21.04</v>
      </c>
      <c r="AC586" s="6"/>
      <c r="AD586" s="438">
        <f t="shared" si="168"/>
        <v>5.6598042991934189E-2</v>
      </c>
      <c r="AE586" s="438">
        <f t="shared" si="169"/>
        <v>2.483822367280067E-6</v>
      </c>
      <c r="AF586" s="225">
        <f t="shared" si="164"/>
        <v>1.1281182612076486E-50</v>
      </c>
      <c r="AG586" s="438">
        <f t="shared" si="170"/>
        <v>9.9999998659693279E-2</v>
      </c>
      <c r="AH586" s="438">
        <f t="shared" si="165"/>
        <v>0.24954001095542883</v>
      </c>
      <c r="AI586" s="438">
        <f t="shared" si="166"/>
        <v>5.5193976161780123E-2</v>
      </c>
      <c r="AJ586" s="437">
        <f t="shared" si="167"/>
        <v>0</v>
      </c>
    </row>
    <row r="587" spans="1:37" ht="12" customHeight="1" x14ac:dyDescent="0.2">
      <c r="B587" s="341">
        <v>40575</v>
      </c>
      <c r="C587" s="333">
        <v>40575</v>
      </c>
      <c r="D587" s="93"/>
      <c r="E587" s="94"/>
      <c r="F587" s="94">
        <v>2.98</v>
      </c>
      <c r="G587" s="94">
        <v>2.79</v>
      </c>
      <c r="H587" s="94"/>
      <c r="I587" s="211"/>
      <c r="J587" s="407"/>
      <c r="K587" s="408"/>
      <c r="L587" s="394">
        <f t="shared" si="182"/>
        <v>1.6500000000000001E-2</v>
      </c>
      <c r="M587" s="394">
        <f t="shared" si="163"/>
        <v>1.6500000000000001E-2</v>
      </c>
      <c r="N587" s="394">
        <f t="shared" si="185"/>
        <v>1.6500000000000001E-2</v>
      </c>
      <c r="O587" s="406">
        <f t="shared" si="185"/>
        <v>1.6500000000000001E-2</v>
      </c>
      <c r="P587" s="313"/>
      <c r="Q587" s="138"/>
      <c r="R587" s="306">
        <f t="shared" si="183"/>
        <v>2.662696484408283E-7</v>
      </c>
      <c r="S587" s="306">
        <f t="shared" si="180"/>
        <v>2.662696484408283E-7</v>
      </c>
      <c r="T587" s="99"/>
      <c r="U587" s="100"/>
      <c r="V587" s="313"/>
      <c r="W587" s="138"/>
      <c r="X587" s="284">
        <f t="shared" si="184"/>
        <v>6.2147928549107292E-4</v>
      </c>
      <c r="Y587" s="284">
        <f t="shared" si="171"/>
        <v>6.2147928549107292E-4</v>
      </c>
      <c r="Z587" s="99"/>
      <c r="AA587" s="100"/>
      <c r="AB587" s="221">
        <v>25.76</v>
      </c>
      <c r="AC587" s="6"/>
      <c r="AD587" s="438">
        <f t="shared" si="168"/>
        <v>5.6498116862824813E-2</v>
      </c>
      <c r="AE587" s="438">
        <f t="shared" si="169"/>
        <v>2.4206331676438936E-6</v>
      </c>
      <c r="AF587" s="225">
        <f t="shared" si="164"/>
        <v>7.837630009594666E-51</v>
      </c>
      <c r="AG587" s="438">
        <f t="shared" si="170"/>
        <v>9.9999998655532218E-2</v>
      </c>
      <c r="AH587" s="438">
        <f t="shared" si="165"/>
        <v>0.24846692036886264</v>
      </c>
      <c r="AI587" s="438">
        <f t="shared" si="166"/>
        <v>5.5092232252212672E-2</v>
      </c>
      <c r="AJ587" s="437">
        <f t="shared" si="167"/>
        <v>0</v>
      </c>
    </row>
    <row r="588" spans="1:37" s="117" customFormat="1" ht="12" customHeight="1" x14ac:dyDescent="0.2">
      <c r="B588" s="341">
        <v>40603</v>
      </c>
      <c r="C588" s="333">
        <v>40603</v>
      </c>
      <c r="D588" s="93"/>
      <c r="E588" s="94"/>
      <c r="F588" s="94">
        <v>4.6900000000000004</v>
      </c>
      <c r="G588" s="94">
        <v>4.5</v>
      </c>
      <c r="H588" s="94"/>
      <c r="I588" s="211"/>
      <c r="J588" s="407"/>
      <c r="K588" s="408"/>
      <c r="L588" s="394">
        <f t="shared" si="182"/>
        <v>1.6500000000000001E-2</v>
      </c>
      <c r="M588" s="394">
        <f t="shared" si="163"/>
        <v>1.6500000000000001E-2</v>
      </c>
      <c r="N588" s="394">
        <f t="shared" si="185"/>
        <v>1.6500000000000001E-2</v>
      </c>
      <c r="O588" s="406">
        <f t="shared" si="185"/>
        <v>1.6500000000000001E-2</v>
      </c>
      <c r="P588" s="313"/>
      <c r="Q588" s="138"/>
      <c r="R588" s="306">
        <f t="shared" si="183"/>
        <v>2.5949566726003855E-7</v>
      </c>
      <c r="S588" s="306">
        <f t="shared" si="180"/>
        <v>2.5949566726003855E-7</v>
      </c>
      <c r="T588" s="99"/>
      <c r="U588" s="100"/>
      <c r="V588" s="313"/>
      <c r="W588" s="138"/>
      <c r="X588" s="284">
        <f t="shared" si="184"/>
        <v>6.2038203873062184E-4</v>
      </c>
      <c r="Y588" s="284">
        <f t="shared" si="171"/>
        <v>6.2038203873062184E-4</v>
      </c>
      <c r="Z588" s="99"/>
      <c r="AA588" s="100"/>
      <c r="AB588" s="221">
        <v>35.29</v>
      </c>
      <c r="AC588" s="227"/>
      <c r="AD588" s="438">
        <f t="shared" si="168"/>
        <v>5.6398367157329259E-2</v>
      </c>
      <c r="AE588" s="438">
        <f t="shared" si="169"/>
        <v>2.3590515205458046E-6</v>
      </c>
      <c r="AF588" s="225">
        <f t="shared" si="164"/>
        <v>5.4452131730888501E-51</v>
      </c>
      <c r="AG588" s="438">
        <f t="shared" si="170"/>
        <v>9.9999998651371172E-2</v>
      </c>
      <c r="AH588" s="438">
        <f t="shared" si="165"/>
        <v>0.24739844436655706</v>
      </c>
      <c r="AI588" s="438">
        <f t="shared" si="166"/>
        <v>5.4990675896140276E-2</v>
      </c>
      <c r="AJ588" s="437">
        <f t="shared" si="167"/>
        <v>0</v>
      </c>
    </row>
    <row r="589" spans="1:37" s="117" customFormat="1" ht="12" customHeight="1" thickBot="1" x14ac:dyDescent="0.25">
      <c r="A589" s="239"/>
      <c r="B589" s="342">
        <v>40612</v>
      </c>
      <c r="C589" s="343">
        <v>40612</v>
      </c>
      <c r="D589" s="241"/>
      <c r="E589" s="242"/>
      <c r="F589" s="242"/>
      <c r="G589" s="242"/>
      <c r="H589" s="242"/>
      <c r="I589" s="243"/>
      <c r="J589" s="409"/>
      <c r="K589" s="410"/>
      <c r="L589" s="410"/>
      <c r="M589" s="410"/>
      <c r="N589" s="410"/>
      <c r="O589" s="410"/>
      <c r="P589" s="314"/>
      <c r="Q589" s="315"/>
      <c r="R589" s="315"/>
      <c r="S589" s="315"/>
      <c r="T589" s="234"/>
      <c r="U589" s="235"/>
      <c r="V589" s="314"/>
      <c r="W589" s="315"/>
      <c r="X589" s="315"/>
      <c r="Y589" s="315"/>
      <c r="Z589" s="234"/>
      <c r="AA589" s="316"/>
      <c r="AB589" s="244"/>
      <c r="AC589" s="240"/>
      <c r="AD589" s="442">
        <f t="shared" si="168"/>
        <v>5.6366342168303156E-2</v>
      </c>
      <c r="AE589" s="442">
        <f t="shared" si="169"/>
        <v>2.3395920695253565E-6</v>
      </c>
      <c r="AF589" s="258">
        <f t="shared" ref="AF589" si="186">10*2.71828^(-(0.69315/0.1459)*(C589-事故日Cb)/365.25)</f>
        <v>4.8436702649077204E-51</v>
      </c>
      <c r="AG589" s="442">
        <f t="shared" si="170"/>
        <v>9.9999998650033686E-2</v>
      </c>
      <c r="AH589" s="442">
        <f t="shared" ref="AH589" si="187">1*2.71828^(-(0.69315/12.33)*(C589-事故日Cb)/365.25)</f>
        <v>0.24705598239863155</v>
      </c>
      <c r="AI589" s="442">
        <f t="shared" ref="AI589" si="188">0.1*2.71828^(-(0.69315/28.799)*(C589-事故日Cb)/365.25)</f>
        <v>5.4958072556049245E-2</v>
      </c>
      <c r="AJ589" s="443">
        <f t="shared" ref="AJ589" si="189">0.1*2.71828^(-(0.69315/0.022177)*(C589-事故日Cb)/365.25)</f>
        <v>0</v>
      </c>
      <c r="AK589" s="239"/>
    </row>
    <row r="590" spans="1:37" s="117" customFormat="1" ht="12" customHeight="1" x14ac:dyDescent="0.2">
      <c r="B590" s="344">
        <v>40613</v>
      </c>
      <c r="C590" s="335">
        <v>40613</v>
      </c>
      <c r="D590" s="97"/>
      <c r="E590" s="98"/>
      <c r="F590" s="98">
        <v>4.0999999999999996</v>
      </c>
      <c r="G590" s="98">
        <v>3.9</v>
      </c>
      <c r="H590" s="98">
        <v>2.92</v>
      </c>
      <c r="I590" s="212">
        <v>2.92</v>
      </c>
      <c r="J590" s="411"/>
      <c r="K590" s="412"/>
      <c r="L590" s="399">
        <f>ND代替値</f>
        <v>1.6500000000000001E-2</v>
      </c>
      <c r="M590" s="399">
        <f>ND代替値</f>
        <v>1.6500000000000001E-2</v>
      </c>
      <c r="N590" s="399">
        <f>ND代替値</f>
        <v>1.6500000000000001E-2</v>
      </c>
      <c r="O590" s="413">
        <f>ND代替値</f>
        <v>1.6500000000000001E-2</v>
      </c>
      <c r="P590" s="317"/>
      <c r="Q590" s="154"/>
      <c r="R590" s="311">
        <f>ND代替値*2.71828^(-(0.69315/2.062)*(C590-事故日Cb)/365.25)</f>
        <v>2.5711838252448208E-7</v>
      </c>
      <c r="S590" s="311">
        <f>ND代替値*2.71828^(-(0.69315/2.062)*(C590-事故日Cb)/365.25)</f>
        <v>2.5711838252448208E-7</v>
      </c>
      <c r="T590" s="311">
        <f>ND代替値*2.71828^(-(0.69315/2.062)*(C590-事故日Cb)/365.25)</f>
        <v>2.5711838252448208E-7</v>
      </c>
      <c r="U590" s="312">
        <f>ND代替値*2.71828^(-(0.69315/2.062)*(C590-事故日Cb)/365.25)</f>
        <v>2.5711838252448208E-7</v>
      </c>
      <c r="V590" s="317"/>
      <c r="W590" s="154"/>
      <c r="X590" s="293">
        <f>ND代替値*2.71828^(-(0.69315/30.07)*(C590-事故日Cb)/365.25)</f>
        <v>6.1999063454794539E-4</v>
      </c>
      <c r="Y590" s="293">
        <f>ND代替値*2.71828^(-(0.69315/30.07)*(C590-事故日Cb)/365.25)</f>
        <v>6.1999063454794539E-4</v>
      </c>
      <c r="Z590" s="293">
        <f>ND代替値*2.71828^(-(0.69315/30.07)*(C590-事故日Cb)/365.25)</f>
        <v>6.1999063454794539E-4</v>
      </c>
      <c r="AA590" s="293">
        <f>ND代替値*2.71828^(-(0.69315/30.07)*(C590-事故日Cb)/365.25)</f>
        <v>6.1999063454794539E-4</v>
      </c>
      <c r="AB590" s="222">
        <v>62.71</v>
      </c>
      <c r="AC590" s="227"/>
      <c r="AD590" s="439"/>
      <c r="AE590" s="439"/>
      <c r="AF590" s="257"/>
      <c r="AG590" s="439"/>
      <c r="AH590" s="439"/>
      <c r="AI590" s="439"/>
      <c r="AJ590" s="439"/>
    </row>
    <row r="591" spans="1:37" ht="12" customHeight="1" x14ac:dyDescent="0.2">
      <c r="B591" s="330">
        <v>40655</v>
      </c>
      <c r="C591" s="339">
        <v>40665</v>
      </c>
      <c r="D591" s="89"/>
      <c r="E591" s="90"/>
      <c r="F591" s="90"/>
      <c r="G591" s="112"/>
      <c r="H591" s="90"/>
      <c r="I591" s="210"/>
      <c r="J591" s="387"/>
      <c r="K591" s="393"/>
      <c r="L591" s="393"/>
      <c r="M591" s="432">
        <v>0.19</v>
      </c>
      <c r="N591" s="393"/>
      <c r="O591" s="383"/>
      <c r="P591" s="206"/>
      <c r="Q591" s="120"/>
      <c r="R591" s="120"/>
      <c r="S591" s="120">
        <v>25.16</v>
      </c>
      <c r="T591" s="120"/>
      <c r="U591" s="281"/>
      <c r="V591" s="206"/>
      <c r="W591" s="120"/>
      <c r="X591" s="120"/>
      <c r="Y591" s="120">
        <v>23.7</v>
      </c>
      <c r="Z591" s="120"/>
      <c r="AA591" s="281"/>
      <c r="AB591" s="223">
        <v>60</v>
      </c>
      <c r="AC591" s="6"/>
      <c r="AD591" s="438">
        <f t="shared" ref="AD591:AD622" si="190">0.1*2.71828^(-(0.69315/30.07)*(C591-事故日Fk)/365.25)</f>
        <v>9.9672362052628347E-2</v>
      </c>
      <c r="AE591" s="438">
        <f t="shared" ref="AE591:AE622" si="191">0.01*2.71828^(-(0.69315/2.062)*(C591-事故日Fk)/365.25)</f>
        <v>9.5326947277656962E-3</v>
      </c>
      <c r="AF591" s="257">
        <f t="shared" ref="AF591:AF622" si="192">10*2.71828^(-(0.69315/0.1459)*(C591-事故日Fk)/365.25)</f>
        <v>5.0845901648737746</v>
      </c>
      <c r="AG591" s="438">
        <f t="shared" ref="AG591:AG622" si="193">0.1*2.71828^(-(0.69315/(1.277*10^9))*(C591-事故日Fk)/365.25)</f>
        <v>9.9999999992272326E-2</v>
      </c>
      <c r="AH591" s="438">
        <f t="shared" ref="AH591:AH622" si="194">1*2.71828^(-(0.69315/12.33)*(C591-事故日Fk)/365.25)</f>
        <v>0.99202849705387208</v>
      </c>
      <c r="AI591" s="438">
        <f t="shared" ref="AI591:AI622" si="195">0.1*2.71828^(-(0.69315/28.799)*(C591-事故日Fk)/365.25)</f>
        <v>9.9657927010050038E-2</v>
      </c>
      <c r="AJ591" s="438">
        <f t="shared" ref="AJ591:AJ622" si="196">0.1*2.71828^(-(0.69315/0.022177)*(C591-事故日Fk)/365.25)</f>
        <v>1.1681289940460226E-3</v>
      </c>
    </row>
    <row r="592" spans="1:37" ht="12" customHeight="1" x14ac:dyDescent="0.2">
      <c r="B592" s="341"/>
      <c r="C592" s="338">
        <v>40695</v>
      </c>
      <c r="D592" s="93"/>
      <c r="E592" s="109"/>
      <c r="F592" s="94">
        <v>4</v>
      </c>
      <c r="G592" s="94">
        <v>3.6</v>
      </c>
      <c r="H592" s="94"/>
      <c r="I592" s="211"/>
      <c r="J592" s="362">
        <f>ND代替値</f>
        <v>1.6500000000000001E-2</v>
      </c>
      <c r="K592" s="362">
        <f>ND代替値</f>
        <v>1.6500000000000001E-2</v>
      </c>
      <c r="L592" s="394">
        <f>ND代替値</f>
        <v>1.6500000000000001E-2</v>
      </c>
      <c r="M592" s="378"/>
      <c r="N592" s="378"/>
      <c r="O592" s="385"/>
      <c r="P592" s="207"/>
      <c r="Q592" s="121">
        <v>12</v>
      </c>
      <c r="R592" s="121">
        <v>4.22</v>
      </c>
      <c r="S592" s="121">
        <v>4.4400000000000004</v>
      </c>
      <c r="T592" s="121"/>
      <c r="U592" s="100"/>
      <c r="V592" s="207"/>
      <c r="W592" s="121">
        <v>12</v>
      </c>
      <c r="X592" s="121">
        <v>4.1100000000000003</v>
      </c>
      <c r="Y592" s="121">
        <v>4.33</v>
      </c>
      <c r="Z592" s="121"/>
      <c r="AA592" s="100"/>
      <c r="AB592" s="221">
        <v>50.57</v>
      </c>
      <c r="AC592" s="6"/>
      <c r="AD592" s="438">
        <f t="shared" si="190"/>
        <v>9.9483828685902442E-2</v>
      </c>
      <c r="AE592" s="438">
        <f t="shared" si="191"/>
        <v>9.2730955519004926E-3</v>
      </c>
      <c r="AF592" s="257">
        <f t="shared" si="192"/>
        <v>3.4418206323770155</v>
      </c>
      <c r="AG592" s="438">
        <f t="shared" si="193"/>
        <v>9.9999999987814045E-2</v>
      </c>
      <c r="AH592" s="438">
        <f t="shared" si="194"/>
        <v>0.9874584910248928</v>
      </c>
      <c r="AI592" s="438">
        <f t="shared" si="195"/>
        <v>9.9461109740149434E-2</v>
      </c>
      <c r="AJ592" s="437">
        <f t="shared" si="196"/>
        <v>8.9656473368626114E-5</v>
      </c>
    </row>
    <row r="593" spans="2:36" ht="12" customHeight="1" x14ac:dyDescent="0.2">
      <c r="B593" s="332">
        <v>40707</v>
      </c>
      <c r="C593" s="338">
        <v>40725</v>
      </c>
      <c r="D593" s="93"/>
      <c r="E593" s="94"/>
      <c r="F593" s="94">
        <v>2.4</v>
      </c>
      <c r="G593" s="94">
        <v>2.1</v>
      </c>
      <c r="H593" s="105">
        <v>2.5</v>
      </c>
      <c r="I593" s="211"/>
      <c r="J593" s="377"/>
      <c r="K593" s="362">
        <f>ND代替値</f>
        <v>1.6500000000000001E-2</v>
      </c>
      <c r="L593" s="394">
        <f>ND代替値</f>
        <v>1.6500000000000001E-2</v>
      </c>
      <c r="M593" s="378"/>
      <c r="N593" s="378"/>
      <c r="O593" s="401"/>
      <c r="P593" s="207"/>
      <c r="Q593" s="121"/>
      <c r="R593" s="121">
        <v>1.365</v>
      </c>
      <c r="S593" s="121">
        <v>1.512</v>
      </c>
      <c r="T593" s="121"/>
      <c r="U593" s="285"/>
      <c r="V593" s="207"/>
      <c r="W593" s="121"/>
      <c r="X593" s="121">
        <v>1.407</v>
      </c>
      <c r="Y593" s="121">
        <v>1.591</v>
      </c>
      <c r="Z593" s="283">
        <f>ND代替値*2.71828^(-(0.69315/30.07)*(C593-事故日Fk)/365.25)</f>
        <v>1.092252171294811E-3</v>
      </c>
      <c r="AA593" s="285"/>
      <c r="AB593" s="221">
        <v>51.75</v>
      </c>
      <c r="AC593" s="6"/>
      <c r="AD593" s="438">
        <f t="shared" si="190"/>
        <v>9.9295651935891904E-2</v>
      </c>
      <c r="AE593" s="438">
        <f t="shared" si="191"/>
        <v>9.0205659124082092E-3</v>
      </c>
      <c r="AF593" s="257">
        <f t="shared" si="192"/>
        <v>2.3298100498430636</v>
      </c>
      <c r="AG593" s="438">
        <f t="shared" si="193"/>
        <v>9.9999999983355764E-2</v>
      </c>
      <c r="AH593" s="438">
        <f t="shared" si="194"/>
        <v>0.98290953777329559</v>
      </c>
      <c r="AI593" s="438">
        <f t="shared" si="195"/>
        <v>9.9264681170263921E-2</v>
      </c>
      <c r="AJ593" s="437">
        <f t="shared" si="196"/>
        <v>6.8813318202616869E-6</v>
      </c>
    </row>
    <row r="594" spans="2:36" ht="12" customHeight="1" x14ac:dyDescent="0.2">
      <c r="B594" s="341"/>
      <c r="C594" s="338">
        <v>40756</v>
      </c>
      <c r="D594" s="93"/>
      <c r="E594" s="94">
        <v>1.2</v>
      </c>
      <c r="F594" s="94">
        <v>1.27</v>
      </c>
      <c r="G594" s="94">
        <v>1.26</v>
      </c>
      <c r="H594" s="94"/>
      <c r="I594" s="211"/>
      <c r="J594" s="362">
        <f>ND代替値</f>
        <v>1.6500000000000001E-2</v>
      </c>
      <c r="K594" s="362">
        <f>ND代替値</f>
        <v>1.6500000000000001E-2</v>
      </c>
      <c r="L594" s="394">
        <f>ND代替値</f>
        <v>1.6500000000000001E-2</v>
      </c>
      <c r="M594" s="378"/>
      <c r="N594" s="378"/>
      <c r="O594" s="401"/>
      <c r="P594" s="207"/>
      <c r="Q594" s="121">
        <v>0.84</v>
      </c>
      <c r="R594" s="121">
        <v>0.68600000000000005</v>
      </c>
      <c r="S594" s="121">
        <v>0.74299999999999999</v>
      </c>
      <c r="T594" s="121"/>
      <c r="U594" s="285"/>
      <c r="V594" s="207"/>
      <c r="W594" s="121">
        <v>0.92</v>
      </c>
      <c r="X594" s="121">
        <v>0.72099999999999997</v>
      </c>
      <c r="Y594" s="121">
        <v>0.78700000000000003</v>
      </c>
      <c r="Z594" s="121"/>
      <c r="AA594" s="285"/>
      <c r="AB594" s="221">
        <v>51.58</v>
      </c>
      <c r="AC594" s="6"/>
      <c r="AD594" s="438">
        <f t="shared" si="190"/>
        <v>9.9101576556702695E-2</v>
      </c>
      <c r="AE594" s="438">
        <f t="shared" si="191"/>
        <v>8.7668411041496273E-3</v>
      </c>
      <c r="AF594" s="257">
        <f t="shared" si="192"/>
        <v>1.5566962203051484</v>
      </c>
      <c r="AG594" s="438">
        <f t="shared" si="193"/>
        <v>9.9999999978748894E-2</v>
      </c>
      <c r="AH594" s="438">
        <f t="shared" si="194"/>
        <v>0.97823096684322497</v>
      </c>
      <c r="AI594" s="438">
        <f t="shared" si="195"/>
        <v>9.9062112516931311E-2</v>
      </c>
      <c r="AJ594" s="437">
        <f t="shared" si="196"/>
        <v>4.8484141502042799E-7</v>
      </c>
    </row>
    <row r="595" spans="2:36" ht="12" customHeight="1" x14ac:dyDescent="0.2">
      <c r="B595" s="332">
        <v>40765</v>
      </c>
      <c r="C595" s="338">
        <v>40787</v>
      </c>
      <c r="D595" s="93"/>
      <c r="E595" s="94"/>
      <c r="F595" s="94">
        <v>1.96</v>
      </c>
      <c r="G595" s="94">
        <v>1.91</v>
      </c>
      <c r="H595" s="94"/>
      <c r="I595" s="211"/>
      <c r="J595" s="377"/>
      <c r="K595" s="378"/>
      <c r="L595" s="362">
        <f>ND代替値</f>
        <v>1.6500000000000001E-2</v>
      </c>
      <c r="M595" s="378"/>
      <c r="N595" s="378"/>
      <c r="O595" s="385"/>
      <c r="P595" s="207"/>
      <c r="Q595" s="121"/>
      <c r="R595" s="121">
        <v>0.16800000000000001</v>
      </c>
      <c r="S595" s="121">
        <v>0.14099999999999999</v>
      </c>
      <c r="T595" s="121"/>
      <c r="U595" s="100"/>
      <c r="V595" s="207"/>
      <c r="W595" s="121"/>
      <c r="X595" s="121">
        <v>0.187</v>
      </c>
      <c r="Y595" s="121">
        <v>0.15</v>
      </c>
      <c r="Z595" s="121"/>
      <c r="AA595" s="100"/>
      <c r="AB595" s="221">
        <v>51.55</v>
      </c>
      <c r="AC595" s="6"/>
      <c r="AD595" s="438">
        <f t="shared" si="190"/>
        <v>9.8907880501804823E-2</v>
      </c>
      <c r="AE595" s="438">
        <f t="shared" si="191"/>
        <v>8.5202529078232635E-3</v>
      </c>
      <c r="AF595" s="257">
        <f t="shared" si="192"/>
        <v>1.0401290536434806</v>
      </c>
      <c r="AG595" s="438">
        <f t="shared" si="193"/>
        <v>9.9999999974141995E-2</v>
      </c>
      <c r="AH595" s="438">
        <f t="shared" si="194"/>
        <v>0.9735746655372719</v>
      </c>
      <c r="AI595" s="438">
        <f t="shared" si="195"/>
        <v>9.8859957243854685E-2</v>
      </c>
      <c r="AJ595" s="437">
        <f t="shared" si="196"/>
        <v>3.416071246947552E-8</v>
      </c>
    </row>
    <row r="596" spans="2:36" ht="12" customHeight="1" x14ac:dyDescent="0.2">
      <c r="B596" s="341"/>
      <c r="C596" s="338">
        <v>40819</v>
      </c>
      <c r="D596" s="93"/>
      <c r="E596" s="94">
        <v>3.1</v>
      </c>
      <c r="F596" s="94">
        <v>3.06</v>
      </c>
      <c r="G596" s="94">
        <v>3.01</v>
      </c>
      <c r="H596" s="94">
        <v>1.54</v>
      </c>
      <c r="I596" s="211"/>
      <c r="J596" s="377"/>
      <c r="K596" s="384"/>
      <c r="L596" s="378"/>
      <c r="M596" s="378"/>
      <c r="N596" s="378"/>
      <c r="O596" s="401"/>
      <c r="P596" s="207"/>
      <c r="Q596" s="121">
        <v>0.1</v>
      </c>
      <c r="R596" s="121">
        <v>5.0999999999999997E-2</v>
      </c>
      <c r="S596" s="121">
        <v>5.6000000000000001E-2</v>
      </c>
      <c r="T596" s="121"/>
      <c r="U596" s="285"/>
      <c r="V596" s="207"/>
      <c r="W596" s="121">
        <v>0.11</v>
      </c>
      <c r="X596" s="121">
        <v>6.2E-2</v>
      </c>
      <c r="Y596" s="121">
        <v>6.8000000000000005E-2</v>
      </c>
      <c r="Z596" s="283">
        <f>ND代替値*2.71828^(-(0.69315/30.07)*(C596-事故日Fk)/365.25)</f>
        <v>1.085791666048286E-3</v>
      </c>
      <c r="AA596" s="283">
        <f>ND代替値*2.71828^(-(0.69315/30.07)*(C596-事故日Fk)/365.25)</f>
        <v>1.085791666048286E-3</v>
      </c>
      <c r="AB596" s="221">
        <v>91.33</v>
      </c>
      <c r="AC596" s="6"/>
      <c r="AD596" s="438">
        <f t="shared" si="190"/>
        <v>9.8708333277116922E-2</v>
      </c>
      <c r="AE596" s="438">
        <f t="shared" si="191"/>
        <v>8.2729831315599498E-3</v>
      </c>
      <c r="AF596" s="257">
        <f t="shared" si="192"/>
        <v>0.68599612141060495</v>
      </c>
      <c r="AG596" s="438">
        <f t="shared" si="193"/>
        <v>9.9999999969386494E-2</v>
      </c>
      <c r="AH596" s="438">
        <f t="shared" si="194"/>
        <v>0.96879140735952729</v>
      </c>
      <c r="AI596" s="438">
        <f t="shared" si="195"/>
        <v>9.8651713536202612E-2</v>
      </c>
      <c r="AJ596" s="437">
        <f t="shared" si="196"/>
        <v>2.209482119907556E-9</v>
      </c>
    </row>
    <row r="597" spans="2:36" ht="12" customHeight="1" x14ac:dyDescent="0.2">
      <c r="B597" s="332">
        <v>40845</v>
      </c>
      <c r="C597" s="338">
        <v>40848</v>
      </c>
      <c r="D597" s="93">
        <v>4.7</v>
      </c>
      <c r="E597" s="94"/>
      <c r="F597" s="94">
        <v>4.3099999999999996</v>
      </c>
      <c r="G597" s="94">
        <v>4.25</v>
      </c>
      <c r="H597" s="94"/>
      <c r="I597" s="211"/>
      <c r="J597" s="377"/>
      <c r="K597" s="378"/>
      <c r="L597" s="378"/>
      <c r="M597" s="378"/>
      <c r="N597" s="378"/>
      <c r="O597" s="385"/>
      <c r="P597" s="207">
        <v>6.6000000000000003E-2</v>
      </c>
      <c r="Q597" s="121"/>
      <c r="R597" s="122">
        <v>1.0999999999999999E-2</v>
      </c>
      <c r="S597" s="121">
        <v>1.2E-2</v>
      </c>
      <c r="T597" s="121"/>
      <c r="U597" s="100"/>
      <c r="V597" s="207">
        <v>0.04</v>
      </c>
      <c r="W597" s="121"/>
      <c r="X597" s="121">
        <v>1.0999999999999999E-2</v>
      </c>
      <c r="Y597" s="121">
        <v>1.4E-2</v>
      </c>
      <c r="Z597" s="121"/>
      <c r="AA597" s="100"/>
      <c r="AB597" s="221">
        <v>96.32</v>
      </c>
      <c r="AC597" s="6"/>
      <c r="AD597" s="438">
        <f t="shared" si="190"/>
        <v>9.8527841369657837E-2</v>
      </c>
      <c r="AE597" s="438">
        <f t="shared" si="191"/>
        <v>8.0550990758147326E-3</v>
      </c>
      <c r="AF597" s="257">
        <f t="shared" si="192"/>
        <v>0.47043850896963724</v>
      </c>
      <c r="AG597" s="438">
        <f t="shared" si="193"/>
        <v>9.999999996507683E-2</v>
      </c>
      <c r="AH597" s="438">
        <f t="shared" si="194"/>
        <v>0.96447688183237879</v>
      </c>
      <c r="AI597" s="438">
        <f t="shared" si="195"/>
        <v>9.846337159816046E-2</v>
      </c>
      <c r="AJ597" s="437">
        <f t="shared" si="196"/>
        <v>1.8473321054809972E-10</v>
      </c>
    </row>
    <row r="598" spans="2:36" ht="12" customHeight="1" x14ac:dyDescent="0.2">
      <c r="B598" s="345">
        <v>40865</v>
      </c>
      <c r="C598" s="338">
        <v>40878</v>
      </c>
      <c r="D598" s="93">
        <v>5.6</v>
      </c>
      <c r="E598" s="94">
        <v>5.3</v>
      </c>
      <c r="F598" s="94">
        <v>4.25</v>
      </c>
      <c r="G598" s="94">
        <v>4.08</v>
      </c>
      <c r="H598" s="94"/>
      <c r="I598" s="211"/>
      <c r="J598" s="377"/>
      <c r="K598" s="378"/>
      <c r="L598" s="378"/>
      <c r="M598" s="378"/>
      <c r="N598" s="378"/>
      <c r="O598" s="385"/>
      <c r="P598" s="305">
        <f>ND代替値*2.71828^(-(0.69315/2.062)*(B598-事故日Fk)/365.25)</f>
        <v>8.7230567847658175E-4</v>
      </c>
      <c r="Q598" s="306">
        <f t="shared" ref="Q598:R601" si="197">ND代替値*2.71828^(-(0.69315/2.062)*(B598-事故日Fk)/365.25)</f>
        <v>8.7230567847658175E-4</v>
      </c>
      <c r="R598" s="306">
        <f t="shared" si="197"/>
        <v>8.6193123872665002E-4</v>
      </c>
      <c r="S598" s="122">
        <v>6.6E-3</v>
      </c>
      <c r="T598" s="121"/>
      <c r="U598" s="100"/>
      <c r="V598" s="283">
        <f>ND代替値*2.71828^(-(0.69315/30.07)*(B598-事故日Fk)/365.25)</f>
        <v>1.0826440817368968E-3</v>
      </c>
      <c r="W598" s="121">
        <v>2.9000000000000001E-2</v>
      </c>
      <c r="X598" s="283">
        <f t="shared" ref="X598:X603" si="198">ND代替値*2.71828^(-(0.69315/30.07)*(C598-事故日Fk)/365.25)</f>
        <v>1.0817562018926358E-3</v>
      </c>
      <c r="Y598" s="121">
        <v>9.1999999999999998E-3</v>
      </c>
      <c r="Z598" s="121"/>
      <c r="AA598" s="100"/>
      <c r="AB598" s="221">
        <v>8.84</v>
      </c>
      <c r="AC598" s="6"/>
      <c r="AD598" s="438">
        <f t="shared" si="190"/>
        <v>9.8341472899330526E-2</v>
      </c>
      <c r="AE598" s="438">
        <f t="shared" si="191"/>
        <v>7.8357385338786358E-3</v>
      </c>
      <c r="AF598" s="257">
        <f t="shared" si="192"/>
        <v>0.31844552145464283</v>
      </c>
      <c r="AG598" s="438">
        <f t="shared" si="193"/>
        <v>9.9999999960618549E-2</v>
      </c>
      <c r="AH598" s="438">
        <f t="shared" si="194"/>
        <v>0.96003379861664973</v>
      </c>
      <c r="AI598" s="438">
        <f t="shared" si="195"/>
        <v>9.8268913489662948E-2</v>
      </c>
      <c r="AJ598" s="437">
        <f t="shared" si="196"/>
        <v>1.4178680827396649E-11</v>
      </c>
    </row>
    <row r="599" spans="2:36" ht="12" customHeight="1" x14ac:dyDescent="0.2">
      <c r="B599" s="345">
        <v>40895</v>
      </c>
      <c r="C599" s="338">
        <v>40912</v>
      </c>
      <c r="D599" s="93">
        <v>3.8</v>
      </c>
      <c r="E599" s="94">
        <v>2.7</v>
      </c>
      <c r="F599" s="94">
        <v>3.1</v>
      </c>
      <c r="G599" s="94">
        <v>3.03</v>
      </c>
      <c r="H599" s="94">
        <v>2.84</v>
      </c>
      <c r="I599" s="211">
        <v>2.96</v>
      </c>
      <c r="J599" s="377"/>
      <c r="K599" s="378"/>
      <c r="L599" s="378"/>
      <c r="M599" s="394">
        <f>ND代替値</f>
        <v>1.6500000000000001E-2</v>
      </c>
      <c r="N599" s="394">
        <f>ND代替値</f>
        <v>1.6500000000000001E-2</v>
      </c>
      <c r="O599" s="406">
        <f>ND代替値</f>
        <v>1.6500000000000001E-2</v>
      </c>
      <c r="P599" s="305">
        <f>ND代替値*2.71828^(-(0.69315/2.062)*(B599-事故日Fk)/365.25)</f>
        <v>8.4855060798476355E-4</v>
      </c>
      <c r="Q599" s="306">
        <f t="shared" si="197"/>
        <v>8.4855060798476355E-4</v>
      </c>
      <c r="R599" s="306">
        <f t="shared" si="197"/>
        <v>8.3537769831273337E-4</v>
      </c>
      <c r="S599" s="306">
        <f t="shared" ref="S599:S613" si="199">ND代替値*2.71828^(-(0.69315/2.062)*(C599-事故日Fk)/365.25)</f>
        <v>8.3537769831273337E-4</v>
      </c>
      <c r="T599" s="121"/>
      <c r="U599" s="307">
        <f>ND代替値*2.71828^(-(0.69315/2.062)*(C599-事故日Fk)/365.25)</f>
        <v>8.3537769831273337E-4</v>
      </c>
      <c r="V599" s="283">
        <f>ND代替値*2.71828^(-(0.69315/30.07)*(B599-事故日Fk)/365.25)</f>
        <v>1.0805962268502234E-3</v>
      </c>
      <c r="W599" s="121">
        <v>0.04</v>
      </c>
      <c r="X599" s="283">
        <f t="shared" si="198"/>
        <v>1.0794374956574853E-3</v>
      </c>
      <c r="Y599" s="283">
        <f>ND代替値*2.71828^(-(0.69315/30.07)*(C599-事故日Fk)/365.25)</f>
        <v>1.0794374956574853E-3</v>
      </c>
      <c r="Z599" s="283">
        <f>ND代替値*2.71828^(-(0.69315/30.07)*(C599-事故日Fk)/365.25)</f>
        <v>1.0794374956574853E-3</v>
      </c>
      <c r="AA599" s="283">
        <f>ND代替値*2.71828^(-(0.69315/30.07)*(C599-事故日Fk)/365.25)</f>
        <v>1.0794374956574853E-3</v>
      </c>
      <c r="AB599" s="221">
        <v>84.22</v>
      </c>
      <c r="AC599" s="6"/>
      <c r="AD599" s="438">
        <f t="shared" si="190"/>
        <v>9.8130681423407751E-2</v>
      </c>
      <c r="AE599" s="438">
        <f t="shared" si="191"/>
        <v>7.5943427119339393E-3</v>
      </c>
      <c r="AF599" s="257">
        <f t="shared" si="192"/>
        <v>0.20463114303092947</v>
      </c>
      <c r="AG599" s="438">
        <f t="shared" si="193"/>
        <v>9.9999999955565841E-2</v>
      </c>
      <c r="AH599" s="438">
        <f t="shared" si="194"/>
        <v>0.95502304286691875</v>
      </c>
      <c r="AI599" s="438">
        <f t="shared" si="195"/>
        <v>9.804899185530247E-2</v>
      </c>
      <c r="AJ599" s="437">
        <f t="shared" si="196"/>
        <v>7.7280891080482298E-13</v>
      </c>
    </row>
    <row r="600" spans="2:36" ht="12" customHeight="1" x14ac:dyDescent="0.2">
      <c r="B600" s="332">
        <v>40924</v>
      </c>
      <c r="C600" s="338">
        <v>40940</v>
      </c>
      <c r="D600" s="93">
        <v>3</v>
      </c>
      <c r="E600" s="94">
        <v>3.4</v>
      </c>
      <c r="F600" s="94">
        <v>2.99</v>
      </c>
      <c r="G600" s="94">
        <v>3</v>
      </c>
      <c r="H600" s="94"/>
      <c r="I600" s="211"/>
      <c r="J600" s="395">
        <f t="shared" ref="J600:L601" si="200">ND代替値</f>
        <v>1.6500000000000001E-2</v>
      </c>
      <c r="K600" s="394">
        <f t="shared" si="200"/>
        <v>1.6500000000000001E-2</v>
      </c>
      <c r="L600" s="362">
        <f t="shared" si="200"/>
        <v>1.6500000000000001E-2</v>
      </c>
      <c r="M600" s="378"/>
      <c r="N600" s="378"/>
      <c r="O600" s="401"/>
      <c r="P600" s="305">
        <f>ND代替値*2.71828^(-(0.69315/2.062)*(B600-事故日Fk)/365.25)</f>
        <v>8.2620248457720036E-4</v>
      </c>
      <c r="Q600" s="306">
        <f t="shared" si="197"/>
        <v>8.2620248457720036E-4</v>
      </c>
      <c r="R600" s="306">
        <f t="shared" si="197"/>
        <v>8.1412543452541117E-4</v>
      </c>
      <c r="S600" s="306">
        <f t="shared" si="199"/>
        <v>8.1412543452541117E-4</v>
      </c>
      <c r="T600" s="121"/>
      <c r="U600" s="285"/>
      <c r="V600" s="283">
        <f>ND代替値*2.71828^(-(0.69315/30.07)*(B600-事故日Fk)/365.25)</f>
        <v>1.0786203159245499E-3</v>
      </c>
      <c r="W600" s="283">
        <f>ND代替値*2.71828^(-(0.69315/30.07)*(B600-事故日Fk)/365.25)</f>
        <v>1.0786203159245499E-3</v>
      </c>
      <c r="X600" s="283">
        <f t="shared" si="198"/>
        <v>1.0775317051945192E-3</v>
      </c>
      <c r="Y600" s="283">
        <f>ND代替値*2.71828^(-(0.69315/30.07)*(C600-事故日Fk)/365.25)</f>
        <v>1.0775317051945192E-3</v>
      </c>
      <c r="Z600" s="121"/>
      <c r="AA600" s="285"/>
      <c r="AB600" s="221">
        <v>70.569999999999993</v>
      </c>
      <c r="AC600" s="6"/>
      <c r="AD600" s="438">
        <f t="shared" si="190"/>
        <v>9.7957427744956291E-2</v>
      </c>
      <c r="AE600" s="438">
        <f t="shared" si="191"/>
        <v>7.4011403138673736E-3</v>
      </c>
      <c r="AF600" s="257">
        <f t="shared" si="192"/>
        <v>0.14216800158877049</v>
      </c>
      <c r="AG600" s="438">
        <f t="shared" si="193"/>
        <v>9.9999999951404794E-2</v>
      </c>
      <c r="AH600" s="438">
        <f t="shared" si="194"/>
        <v>0.95091618147290602</v>
      </c>
      <c r="AI600" s="438">
        <f t="shared" si="195"/>
        <v>9.7868249526986362E-2</v>
      </c>
      <c r="AJ600" s="437">
        <f t="shared" si="196"/>
        <v>7.0386641945532868E-14</v>
      </c>
    </row>
    <row r="601" spans="2:36" ht="12" customHeight="1" x14ac:dyDescent="0.2">
      <c r="B601" s="332">
        <v>40965</v>
      </c>
      <c r="C601" s="338">
        <v>40969</v>
      </c>
      <c r="D601" s="93">
        <v>4.0999999999999996</v>
      </c>
      <c r="E601" s="94">
        <v>3.4</v>
      </c>
      <c r="F601" s="94">
        <v>3.19</v>
      </c>
      <c r="G601" s="94">
        <v>3.21</v>
      </c>
      <c r="H601" s="94"/>
      <c r="I601" s="211"/>
      <c r="J601" s="395">
        <f t="shared" si="200"/>
        <v>1.6500000000000001E-2</v>
      </c>
      <c r="K601" s="394">
        <f t="shared" si="200"/>
        <v>1.6500000000000001E-2</v>
      </c>
      <c r="L601" s="362">
        <f t="shared" si="200"/>
        <v>1.6500000000000001E-2</v>
      </c>
      <c r="M601" s="378"/>
      <c r="N601" s="378"/>
      <c r="O601" s="401"/>
      <c r="P601" s="207">
        <v>0.1</v>
      </c>
      <c r="Q601" s="306">
        <f t="shared" si="197"/>
        <v>7.9560749200570944E-4</v>
      </c>
      <c r="R601" s="306">
        <f t="shared" si="197"/>
        <v>7.9268396066539053E-4</v>
      </c>
      <c r="S601" s="306">
        <f t="shared" si="199"/>
        <v>7.9268396066539053E-4</v>
      </c>
      <c r="T601" s="121"/>
      <c r="U601" s="285"/>
      <c r="V601" s="207">
        <v>0.1</v>
      </c>
      <c r="W601" s="283">
        <f>ND代替値*2.71828^(-(0.69315/30.07)*(B601-事故日Fk)/365.25)</f>
        <v>1.075832950045809E-3</v>
      </c>
      <c r="X601" s="283">
        <f t="shared" si="198"/>
        <v>1.075561397862187E-3</v>
      </c>
      <c r="Y601" s="283">
        <f>ND代替値*2.71828^(-(0.69315/30.07)*(C601-事故日Fk)/365.25)</f>
        <v>1.075561397862187E-3</v>
      </c>
      <c r="Z601" s="121"/>
      <c r="AA601" s="285"/>
      <c r="AB601" s="221">
        <v>44.73</v>
      </c>
      <c r="AC601" s="6"/>
      <c r="AD601" s="438">
        <f t="shared" si="190"/>
        <v>9.7778308896562471E-2</v>
      </c>
      <c r="AE601" s="438">
        <f t="shared" si="191"/>
        <v>7.2062178242308234E-3</v>
      </c>
      <c r="AF601" s="257">
        <f t="shared" si="192"/>
        <v>9.7495161566055352E-2</v>
      </c>
      <c r="AG601" s="438">
        <f t="shared" si="193"/>
        <v>9.9999999947095131E-2</v>
      </c>
      <c r="AH601" s="438">
        <f t="shared" si="194"/>
        <v>0.94668126350400539</v>
      </c>
      <c r="AI601" s="438">
        <f t="shared" si="195"/>
        <v>9.7681403347351162E-2</v>
      </c>
      <c r="AJ601" s="437">
        <f t="shared" si="196"/>
        <v>5.8849764970453178E-15</v>
      </c>
    </row>
    <row r="602" spans="2:36" ht="12" customHeight="1" x14ac:dyDescent="0.2">
      <c r="B602" s="344"/>
      <c r="C602" s="340">
        <v>41001</v>
      </c>
      <c r="D602" s="97"/>
      <c r="E602" s="98">
        <v>4.4000000000000004</v>
      </c>
      <c r="F602" s="98">
        <v>3.39</v>
      </c>
      <c r="G602" s="98">
        <v>3.28</v>
      </c>
      <c r="H602" s="98">
        <v>2.21</v>
      </c>
      <c r="I602" s="212">
        <v>2.4300000000000002</v>
      </c>
      <c r="J602" s="392"/>
      <c r="K602" s="397">
        <v>0.8</v>
      </c>
      <c r="L602" s="399">
        <f>ND代替値</f>
        <v>1.6500000000000001E-2</v>
      </c>
      <c r="M602" s="399">
        <f>ND代替値</f>
        <v>1.6500000000000001E-2</v>
      </c>
      <c r="N602" s="399">
        <f>ND代替値</f>
        <v>1.6500000000000001E-2</v>
      </c>
      <c r="O602" s="413">
        <f>ND代替値</f>
        <v>1.6500000000000001E-2</v>
      </c>
      <c r="P602" s="318"/>
      <c r="Q602" s="290"/>
      <c r="R602" s="311">
        <f t="shared" ref="R602:R633" si="201">ND代替値*2.71828^(-(0.69315/2.062)*(C602-事故日Fk)/365.25)</f>
        <v>7.6967915227275766E-4</v>
      </c>
      <c r="S602" s="311">
        <f t="shared" si="199"/>
        <v>7.6967915227275766E-4</v>
      </c>
      <c r="T602" s="290"/>
      <c r="U602" s="319">
        <f>ND代替値*2.71828^(-(0.69315/2.062)*(C602-事故日Fk)/365.25)</f>
        <v>7.6967915227275766E-4</v>
      </c>
      <c r="V602" s="318"/>
      <c r="W602" s="297">
        <f>ND代替値*2.71828^(-(0.69315/30.07)*(B602-事故日Fk)/365.25)</f>
        <v>1.4273814772581312E-2</v>
      </c>
      <c r="X602" s="297">
        <f t="shared" si="198"/>
        <v>1.073391446480801E-3</v>
      </c>
      <c r="Y602" s="297">
        <f>ND代替値*2.71828^(-(0.69315/30.07)*(C602-事故日Fk)/365.25)</f>
        <v>1.073391446480801E-3</v>
      </c>
      <c r="Z602" s="297">
        <f>ND代替値*2.71828^(-(0.69315/30.07)*(C602-事故日Fk)/365.25)</f>
        <v>1.073391446480801E-3</v>
      </c>
      <c r="AA602" s="297">
        <f>ND代替値*2.71828^(-(0.69315/30.07)*(C602-事故日Fk)/365.25)</f>
        <v>1.073391446480801E-3</v>
      </c>
      <c r="AB602" s="222">
        <v>65.42</v>
      </c>
      <c r="AC602" s="6"/>
      <c r="AD602" s="438">
        <f t="shared" si="190"/>
        <v>9.7581040589163726E-2</v>
      </c>
      <c r="AE602" s="438">
        <f t="shared" si="191"/>
        <v>6.997083202479615E-3</v>
      </c>
      <c r="AF602" s="257">
        <f t="shared" si="192"/>
        <v>6.4300965785288752E-2</v>
      </c>
      <c r="AG602" s="438">
        <f t="shared" si="193"/>
        <v>9.9999999942339615E-2</v>
      </c>
      <c r="AH602" s="438">
        <f t="shared" si="194"/>
        <v>0.94203013498180421</v>
      </c>
      <c r="AI602" s="438">
        <f t="shared" si="195"/>
        <v>9.7475642206351118E-2</v>
      </c>
      <c r="AJ602" s="437">
        <f t="shared" si="196"/>
        <v>3.8063463570663181E-16</v>
      </c>
    </row>
    <row r="603" spans="2:36" ht="12" customHeight="1" x14ac:dyDescent="0.2">
      <c r="B603" s="330">
        <v>41015</v>
      </c>
      <c r="C603" s="339">
        <v>41031</v>
      </c>
      <c r="D603" s="89">
        <v>4.0999999999999996</v>
      </c>
      <c r="E603" s="113">
        <v>5</v>
      </c>
      <c r="F603" s="90">
        <v>3.32</v>
      </c>
      <c r="G603" s="90">
        <v>3.33</v>
      </c>
      <c r="H603" s="90"/>
      <c r="I603" s="210"/>
      <c r="J603" s="433">
        <v>0.59</v>
      </c>
      <c r="K603" s="400">
        <f>ND代替値</f>
        <v>1.6500000000000001E-2</v>
      </c>
      <c r="L603" s="400">
        <f>ND代替値</f>
        <v>1.6500000000000001E-2</v>
      </c>
      <c r="M603" s="400">
        <f>ND代替値</f>
        <v>1.6500000000000001E-2</v>
      </c>
      <c r="N603" s="382"/>
      <c r="O603" s="383"/>
      <c r="P603" s="303">
        <f t="shared" ref="P603:P637" si="202">ND代替値*2.71828^(-(0.69315/2.062)*(B603-事故日Fk)/365.25)</f>
        <v>7.5982564311483319E-4</v>
      </c>
      <c r="Q603" s="304">
        <f>ND代替値*2.71828^(-(0.69315/2.062)*(B603-事故日Fk)/365.25)</f>
        <v>7.5982564311483319E-4</v>
      </c>
      <c r="R603" s="304">
        <f t="shared" si="201"/>
        <v>7.487188593737667E-4</v>
      </c>
      <c r="S603" s="304">
        <f t="shared" si="199"/>
        <v>7.487188593737667E-4</v>
      </c>
      <c r="T603" s="120"/>
      <c r="U603" s="281"/>
      <c r="V603" s="287">
        <f>ND代替値*2.71828^(-(0.69315/30.07)*(B603-事故日Fk)/365.25)</f>
        <v>1.0724434699136626E-3</v>
      </c>
      <c r="W603" s="123">
        <v>3.4000000000000002E-2</v>
      </c>
      <c r="X603" s="287">
        <f t="shared" si="198"/>
        <v>1.0713610932409233E-3</v>
      </c>
      <c r="Y603" s="123">
        <v>9.7000000000000003E-3</v>
      </c>
      <c r="Z603" s="127"/>
      <c r="AA603" s="281"/>
      <c r="AB603" s="223">
        <v>51.95</v>
      </c>
      <c r="AD603" s="438">
        <f t="shared" si="190"/>
        <v>9.7396463021902122E-2</v>
      </c>
      <c r="AE603" s="438">
        <f t="shared" si="191"/>
        <v>6.8065350852160597E-3</v>
      </c>
      <c r="AF603" s="257">
        <f t="shared" si="192"/>
        <v>4.3526102113496445E-2</v>
      </c>
      <c r="AG603" s="438">
        <f t="shared" si="193"/>
        <v>9.9999999937881334E-2</v>
      </c>
      <c r="AH603" s="438">
        <f t="shared" si="194"/>
        <v>0.93769045783630656</v>
      </c>
      <c r="AI603" s="438">
        <f t="shared" si="195"/>
        <v>9.7283134792676682E-2</v>
      </c>
      <c r="AJ603" s="437">
        <f t="shared" si="196"/>
        <v>2.9214546726732359E-17</v>
      </c>
    </row>
    <row r="604" spans="2:36" ht="12" customHeight="1" x14ac:dyDescent="0.2">
      <c r="B604" s="332">
        <v>41046</v>
      </c>
      <c r="C604" s="338">
        <v>41061</v>
      </c>
      <c r="D604" s="93">
        <v>3.6</v>
      </c>
      <c r="E604" s="110">
        <v>4.0999999999999996</v>
      </c>
      <c r="F604" s="94">
        <v>3</v>
      </c>
      <c r="G604" s="94">
        <v>3.01</v>
      </c>
      <c r="H604" s="94"/>
      <c r="I604" s="211"/>
      <c r="J604" s="395">
        <f t="shared" ref="J604:J609" si="203">ND代替値</f>
        <v>1.6500000000000001E-2</v>
      </c>
      <c r="K604" s="111">
        <v>0.81</v>
      </c>
      <c r="L604" s="394">
        <f>ND代替値</f>
        <v>1.6500000000000001E-2</v>
      </c>
      <c r="M604" s="394">
        <f>ND代替値</f>
        <v>1.6500000000000001E-2</v>
      </c>
      <c r="N604" s="384"/>
      <c r="O604" s="385"/>
      <c r="P604" s="305">
        <f t="shared" si="202"/>
        <v>7.3845374500098216E-4</v>
      </c>
      <c r="Q604" s="306">
        <f>ND代替値*2.71828^(-(0.69315/2.062)*(B604-事故日Fk)/365.25)</f>
        <v>7.3845374500098216E-4</v>
      </c>
      <c r="R604" s="306">
        <f t="shared" si="201"/>
        <v>7.2832936779778691E-4</v>
      </c>
      <c r="S604" s="306">
        <f t="shared" si="199"/>
        <v>7.2832936779778691E-4</v>
      </c>
      <c r="T604" s="121"/>
      <c r="U604" s="100"/>
      <c r="V604" s="283">
        <f>ND代替値*2.71828^(-(0.69315/30.07)*(B604-事故日Fk)/365.25)</f>
        <v>1.070347357253897E-3</v>
      </c>
      <c r="W604" s="122">
        <v>2.8000000000000001E-2</v>
      </c>
      <c r="X604" s="122">
        <v>9.2999999999999992E-3</v>
      </c>
      <c r="Y604" s="99">
        <v>9.7999999999999997E-3</v>
      </c>
      <c r="Z604" s="99"/>
      <c r="AA604" s="100"/>
      <c r="AB604" s="221">
        <v>79.7</v>
      </c>
      <c r="AC604" s="6"/>
      <c r="AD604" s="438">
        <f t="shared" si="190"/>
        <v>9.7212234588838417E-2</v>
      </c>
      <c r="AE604" s="438">
        <f t="shared" si="191"/>
        <v>6.6211760708889712E-3</v>
      </c>
      <c r="AF604" s="257">
        <f t="shared" si="192"/>
        <v>2.946334541102583E-2</v>
      </c>
      <c r="AG604" s="438">
        <f t="shared" si="193"/>
        <v>9.9999999933423067E-2</v>
      </c>
      <c r="AH604" s="438">
        <f t="shared" si="194"/>
        <v>0.93337077240554067</v>
      </c>
      <c r="AI604" s="438">
        <f t="shared" si="195"/>
        <v>9.709100756735986E-2</v>
      </c>
      <c r="AJ604" s="437">
        <f t="shared" si="196"/>
        <v>2.242280813105622E-18</v>
      </c>
    </row>
    <row r="605" spans="2:36" ht="12" customHeight="1" x14ac:dyDescent="0.2">
      <c r="B605" s="332">
        <v>41078</v>
      </c>
      <c r="C605" s="338">
        <v>41092</v>
      </c>
      <c r="D605" s="93">
        <v>4.0999999999999996</v>
      </c>
      <c r="E605" s="110">
        <v>3.8</v>
      </c>
      <c r="F605" s="94">
        <v>1.93</v>
      </c>
      <c r="G605" s="94">
        <v>2.16</v>
      </c>
      <c r="H605" s="94">
        <v>2.17</v>
      </c>
      <c r="I605" s="211">
        <v>2.06</v>
      </c>
      <c r="J605" s="395">
        <f t="shared" si="203"/>
        <v>1.6500000000000001E-2</v>
      </c>
      <c r="K605" s="394">
        <f>ND代替値</f>
        <v>1.6500000000000001E-2</v>
      </c>
      <c r="L605" s="434">
        <v>5.8000000000000003E-2</v>
      </c>
      <c r="M605" s="362">
        <f>ND代替値</f>
        <v>1.6500000000000001E-2</v>
      </c>
      <c r="N605" s="394">
        <f>ND代替値</f>
        <v>1.6500000000000001E-2</v>
      </c>
      <c r="O605" s="406">
        <f>ND代替値</f>
        <v>1.6500000000000001E-2</v>
      </c>
      <c r="P605" s="305">
        <f t="shared" si="202"/>
        <v>7.1702277407997372E-4</v>
      </c>
      <c r="Q605" s="121">
        <v>4.9000000000000002E-2</v>
      </c>
      <c r="R605" s="306">
        <f t="shared" si="201"/>
        <v>7.0784337711959748E-4</v>
      </c>
      <c r="S605" s="306">
        <f t="shared" si="199"/>
        <v>7.0784337711959748E-4</v>
      </c>
      <c r="T605" s="122">
        <v>2.7000000000000001E-3</v>
      </c>
      <c r="U605" s="285">
        <v>2.8E-3</v>
      </c>
      <c r="V605" s="208">
        <v>0.05</v>
      </c>
      <c r="W605" s="99">
        <v>7.3999999999999996E-2</v>
      </c>
      <c r="X605" s="283">
        <f>ND代替値*2.71828^(-(0.69315/30.07)*(C605-事故日Fk)/365.25)</f>
        <v>1.0672445442053396E-3</v>
      </c>
      <c r="Y605" s="122">
        <v>1.2E-2</v>
      </c>
      <c r="Z605" s="99">
        <v>4.1000000000000003E-3</v>
      </c>
      <c r="AA605" s="100">
        <v>3.8E-3</v>
      </c>
      <c r="AB605" s="221">
        <v>77.47</v>
      </c>
      <c r="AC605" s="6"/>
      <c r="AD605" s="438">
        <f t="shared" si="190"/>
        <v>9.7022231291394506E-2</v>
      </c>
      <c r="AE605" s="438">
        <f t="shared" si="191"/>
        <v>6.4349397919963407E-3</v>
      </c>
      <c r="AF605" s="257">
        <f t="shared" si="192"/>
        <v>1.9686359599134892E-2</v>
      </c>
      <c r="AG605" s="438">
        <f t="shared" si="193"/>
        <v>9.9999999928816169E-2</v>
      </c>
      <c r="AH605" s="438">
        <f t="shared" si="194"/>
        <v>0.92892800204373638</v>
      </c>
      <c r="AI605" s="438">
        <f t="shared" si="195"/>
        <v>9.6892874712634913E-2</v>
      </c>
      <c r="AJ605" s="437">
        <f t="shared" si="196"/>
        <v>1.5798549331660343E-19</v>
      </c>
    </row>
    <row r="606" spans="2:36" ht="12" customHeight="1" x14ac:dyDescent="0.2">
      <c r="B606" s="332">
        <v>41110</v>
      </c>
      <c r="C606" s="338">
        <v>41122</v>
      </c>
      <c r="D606" s="93">
        <v>1.3</v>
      </c>
      <c r="E606" s="110">
        <v>1.5</v>
      </c>
      <c r="F606" s="94">
        <v>1.05</v>
      </c>
      <c r="G606" s="94">
        <v>0.95</v>
      </c>
      <c r="H606" s="94"/>
      <c r="I606" s="211"/>
      <c r="J606" s="395">
        <f t="shared" si="203"/>
        <v>1.6500000000000001E-2</v>
      </c>
      <c r="K606" s="394">
        <f>ND代替値</f>
        <v>1.6500000000000001E-2</v>
      </c>
      <c r="L606" s="394">
        <f t="shared" ref="L606:M625" si="204">ND代替値</f>
        <v>1.6500000000000001E-2</v>
      </c>
      <c r="M606" s="394">
        <f t="shared" si="204"/>
        <v>1.6500000000000001E-2</v>
      </c>
      <c r="N606" s="384"/>
      <c r="O606" s="385"/>
      <c r="P606" s="305">
        <f t="shared" si="202"/>
        <v>6.9621376021142278E-4</v>
      </c>
      <c r="Q606" s="306">
        <f t="shared" ref="Q606:Q617" si="205">ND代替値*2.71828^(-(0.69315/2.062)*(B606-事故日Fk)/365.25)</f>
        <v>6.9621376021142278E-4</v>
      </c>
      <c r="R606" s="306">
        <f t="shared" si="201"/>
        <v>6.8856702740007175E-4</v>
      </c>
      <c r="S606" s="306">
        <f t="shared" si="199"/>
        <v>6.8856702740007175E-4</v>
      </c>
      <c r="T606" s="121"/>
      <c r="U606" s="285"/>
      <c r="V606" s="283">
        <f>ND代替値*2.71828^(-(0.69315/30.07)*(B606-事故日Fk)/365.25)</f>
        <v>1.0660328498723641E-3</v>
      </c>
      <c r="W606" s="283">
        <f>ND代替値*2.71828^(-(0.69315/30.07)*(B606-事故日Fk)/365.25)</f>
        <v>1.0660328498723641E-3</v>
      </c>
      <c r="X606" s="122">
        <v>8.8999999999999999E-3</v>
      </c>
      <c r="Y606" s="99">
        <v>0.02</v>
      </c>
      <c r="Z606" s="99"/>
      <c r="AA606" s="100"/>
      <c r="AB606" s="221">
        <v>75.2</v>
      </c>
      <c r="AC606" s="6"/>
      <c r="AD606" s="438">
        <f t="shared" si="190"/>
        <v>9.6838710729265476E-2</v>
      </c>
      <c r="AE606" s="438">
        <f t="shared" si="191"/>
        <v>6.2597002490915607E-3</v>
      </c>
      <c r="AF606" s="257">
        <f t="shared" si="192"/>
        <v>1.332593511917354E-2</v>
      </c>
      <c r="AG606" s="438">
        <f t="shared" si="193"/>
        <v>9.9999999924357916E-2</v>
      </c>
      <c r="AH606" s="438">
        <f t="shared" si="194"/>
        <v>0.92464868286849589</v>
      </c>
      <c r="AI606" s="438">
        <f t="shared" si="195"/>
        <v>9.6701518223031857E-2</v>
      </c>
      <c r="AJ606" s="437">
        <f t="shared" si="196"/>
        <v>1.2125734611815723E-20</v>
      </c>
    </row>
    <row r="607" spans="2:36" ht="12" customHeight="1" x14ac:dyDescent="0.2">
      <c r="B607" s="332">
        <v>41143</v>
      </c>
      <c r="C607" s="338">
        <v>41155</v>
      </c>
      <c r="D607" s="93">
        <v>1.2</v>
      </c>
      <c r="E607" s="110">
        <v>1.9</v>
      </c>
      <c r="F607" s="94">
        <v>1.88</v>
      </c>
      <c r="G607" s="94">
        <v>1.83</v>
      </c>
      <c r="H607" s="94"/>
      <c r="I607" s="211"/>
      <c r="J607" s="395">
        <f t="shared" si="203"/>
        <v>1.6500000000000001E-2</v>
      </c>
      <c r="K607" s="394">
        <f>ND代替値</f>
        <v>1.6500000000000001E-2</v>
      </c>
      <c r="L607" s="394">
        <f t="shared" si="204"/>
        <v>1.6500000000000001E-2</v>
      </c>
      <c r="M607" s="394">
        <f t="shared" si="204"/>
        <v>1.6500000000000001E-2</v>
      </c>
      <c r="N607" s="384"/>
      <c r="O607" s="385"/>
      <c r="P607" s="305">
        <f t="shared" si="202"/>
        <v>6.753867820844155E-4</v>
      </c>
      <c r="Q607" s="306">
        <f t="shared" si="205"/>
        <v>6.753867820844155E-4</v>
      </c>
      <c r="R607" s="306">
        <f t="shared" si="201"/>
        <v>6.6796879846778984E-4</v>
      </c>
      <c r="S607" s="306">
        <f t="shared" si="199"/>
        <v>6.6796879846778984E-4</v>
      </c>
      <c r="T607" s="121"/>
      <c r="U607" s="100"/>
      <c r="V607" s="209">
        <v>3.3000000000000002E-2</v>
      </c>
      <c r="W607" s="99">
        <v>3.6999999999999998E-2</v>
      </c>
      <c r="X607" s="99">
        <v>9.4000000000000004E-3</v>
      </c>
      <c r="Y607" s="99">
        <f>ND代替値</f>
        <v>1.1000000000000001E-3</v>
      </c>
      <c r="Z607" s="99"/>
      <c r="AA607" s="100"/>
      <c r="AB607" s="221">
        <v>79.099999999999994</v>
      </c>
      <c r="AC607" s="6"/>
      <c r="AD607" s="438">
        <f t="shared" si="190"/>
        <v>9.6637239026373098E-2</v>
      </c>
      <c r="AE607" s="438">
        <f t="shared" si="191"/>
        <v>6.0724436224344524E-3</v>
      </c>
      <c r="AF607" s="257">
        <f t="shared" si="192"/>
        <v>8.6752740538251841E-3</v>
      </c>
      <c r="AG607" s="438">
        <f t="shared" si="193"/>
        <v>9.9999999919453797E-2</v>
      </c>
      <c r="AH607" s="438">
        <f t="shared" si="194"/>
        <v>0.91996419755525138</v>
      </c>
      <c r="AI607" s="438">
        <f t="shared" si="195"/>
        <v>9.6491462547967588E-2</v>
      </c>
      <c r="AJ607" s="437">
        <f t="shared" si="196"/>
        <v>7.1995937614591644E-22</v>
      </c>
    </row>
    <row r="608" spans="2:36" ht="12" customHeight="1" x14ac:dyDescent="0.2">
      <c r="B608" s="332">
        <v>41176</v>
      </c>
      <c r="C608" s="338">
        <v>41183</v>
      </c>
      <c r="D608" s="93">
        <v>1.6</v>
      </c>
      <c r="E608" s="110">
        <v>3.1</v>
      </c>
      <c r="F608" s="94">
        <v>2.72</v>
      </c>
      <c r="G608" s="94">
        <v>2.56</v>
      </c>
      <c r="H608" s="94">
        <v>1.44</v>
      </c>
      <c r="I608" s="211">
        <v>1.49</v>
      </c>
      <c r="J608" s="395">
        <f t="shared" si="203"/>
        <v>1.6500000000000001E-2</v>
      </c>
      <c r="K608" s="394">
        <f>ND代替値</f>
        <v>1.6500000000000001E-2</v>
      </c>
      <c r="L608" s="394">
        <f t="shared" si="204"/>
        <v>1.6500000000000001E-2</v>
      </c>
      <c r="M608" s="394">
        <f t="shared" si="204"/>
        <v>1.6500000000000001E-2</v>
      </c>
      <c r="N608" s="394">
        <f>ND代替値</f>
        <v>1.6500000000000001E-2</v>
      </c>
      <c r="O608" s="406">
        <f>ND代替値</f>
        <v>1.6500000000000001E-2</v>
      </c>
      <c r="P608" s="305">
        <f t="shared" si="202"/>
        <v>6.5518283533468383E-4</v>
      </c>
      <c r="Q608" s="306">
        <f t="shared" si="205"/>
        <v>6.5518283533468383E-4</v>
      </c>
      <c r="R608" s="306">
        <f t="shared" si="201"/>
        <v>6.5097546822278762E-4</v>
      </c>
      <c r="S608" s="306">
        <f t="shared" si="199"/>
        <v>6.5097546822278762E-4</v>
      </c>
      <c r="T608" s="121">
        <v>2.3E-3</v>
      </c>
      <c r="U608" s="285">
        <v>3.3999999999999998E-3</v>
      </c>
      <c r="V608" s="283">
        <f>ND代替値*2.71828^(-(0.69315/30.07)*(B608-事故日Fk)/365.25)</f>
        <v>1.0616017286153598E-3</v>
      </c>
      <c r="W608" s="283">
        <f>ND代替値*2.71828^(-(0.69315/30.07)*(B608-事故日Fk)/365.25)</f>
        <v>1.0616017286153598E-3</v>
      </c>
      <c r="X608" s="283">
        <f>ND代替値*2.71828^(-(0.69315/30.07)*(C608-事故日Fk)/365.25)</f>
        <v>1.0611328428882126E-3</v>
      </c>
      <c r="Y608" s="283">
        <f t="shared" ref="Y608:Y613" si="206">ND代替値*2.71828^(-(0.69315/30.07)*(C608-事故日Fk)/365.25)</f>
        <v>1.0611328428882126E-3</v>
      </c>
      <c r="Z608" s="99">
        <v>4.7000000000000002E-3</v>
      </c>
      <c r="AA608" s="100">
        <v>5.0000000000000001E-3</v>
      </c>
      <c r="AB608" s="221">
        <v>76.209999999999994</v>
      </c>
      <c r="AC608" s="6"/>
      <c r="AD608" s="438">
        <f t="shared" si="190"/>
        <v>9.6466622080746592E-2</v>
      </c>
      <c r="AE608" s="438">
        <f t="shared" si="191"/>
        <v>5.917958802025342E-3</v>
      </c>
      <c r="AF608" s="257">
        <f t="shared" si="192"/>
        <v>6.0271684808055875E-3</v>
      </c>
      <c r="AG608" s="438">
        <f t="shared" si="193"/>
        <v>9.9999999915292737E-2</v>
      </c>
      <c r="AH608" s="438">
        <f t="shared" si="194"/>
        <v>0.91600809882545353</v>
      </c>
      <c r="AI608" s="438">
        <f t="shared" si="195"/>
        <v>9.6313591350380132E-2</v>
      </c>
      <c r="AJ608" s="437">
        <f t="shared" si="196"/>
        <v>6.5573160603617874E-23</v>
      </c>
    </row>
    <row r="609" spans="2:36" ht="12" customHeight="1" x14ac:dyDescent="0.2">
      <c r="B609" s="332">
        <v>41208</v>
      </c>
      <c r="C609" s="338">
        <v>41214</v>
      </c>
      <c r="D609" s="93">
        <v>2.4</v>
      </c>
      <c r="E609" s="110">
        <v>5.0999999999999996</v>
      </c>
      <c r="F609" s="94">
        <v>4.09</v>
      </c>
      <c r="G609" s="94">
        <v>4</v>
      </c>
      <c r="H609" s="94"/>
      <c r="I609" s="211"/>
      <c r="J609" s="395">
        <f t="shared" si="203"/>
        <v>1.6500000000000001E-2</v>
      </c>
      <c r="K609" s="394">
        <f>ND代替値</f>
        <v>1.6500000000000001E-2</v>
      </c>
      <c r="L609" s="394">
        <f t="shared" si="204"/>
        <v>1.6500000000000001E-2</v>
      </c>
      <c r="M609" s="394">
        <f t="shared" si="204"/>
        <v>1.6500000000000001E-2</v>
      </c>
      <c r="N609" s="384"/>
      <c r="O609" s="385"/>
      <c r="P609" s="305">
        <f t="shared" si="202"/>
        <v>6.3616850385210359E-4</v>
      </c>
      <c r="Q609" s="306">
        <f t="shared" si="205"/>
        <v>6.3616850385210359E-4</v>
      </c>
      <c r="R609" s="306">
        <f t="shared" si="201"/>
        <v>6.3266523941234566E-4</v>
      </c>
      <c r="S609" s="306">
        <f t="shared" si="199"/>
        <v>6.3266523941234566E-4</v>
      </c>
      <c r="T609" s="121"/>
      <c r="U609" s="285"/>
      <c r="V609" s="209">
        <v>4.2999999999999997E-2</v>
      </c>
      <c r="W609" s="99">
        <v>3.4000000000000002E-2</v>
      </c>
      <c r="X609" s="283">
        <f t="shared" ref="X609:X618" si="207">ND代替値*2.71828^(-(0.69315/30.07)*(C609-事故日Fk)/365.25)</f>
        <v>1.0590588370799157E-3</v>
      </c>
      <c r="Y609" s="283">
        <f t="shared" si="206"/>
        <v>1.0590588370799157E-3</v>
      </c>
      <c r="Z609" s="99"/>
      <c r="AA609" s="100"/>
      <c r="AB609" s="221">
        <v>64.58</v>
      </c>
      <c r="AC609" s="6"/>
      <c r="AD609" s="438">
        <f t="shared" si="190"/>
        <v>9.627807609817414E-2</v>
      </c>
      <c r="AE609" s="438">
        <f t="shared" si="191"/>
        <v>5.751502176475869E-3</v>
      </c>
      <c r="AF609" s="225">
        <f t="shared" si="192"/>
        <v>4.0271396347716752E-3</v>
      </c>
      <c r="AG609" s="438">
        <f t="shared" si="193"/>
        <v>9.9999999910685852E-2</v>
      </c>
      <c r="AH609" s="438">
        <f t="shared" si="194"/>
        <v>0.91164797340375625</v>
      </c>
      <c r="AI609" s="438">
        <f t="shared" si="195"/>
        <v>9.6117044962808373E-2</v>
      </c>
      <c r="AJ609" s="437">
        <f t="shared" si="196"/>
        <v>4.6201207563932033E-24</v>
      </c>
    </row>
    <row r="610" spans="2:36" ht="12" customHeight="1" x14ac:dyDescent="0.2">
      <c r="B610" s="332">
        <v>41240</v>
      </c>
      <c r="C610" s="338">
        <v>41246</v>
      </c>
      <c r="D610" s="93">
        <v>2.5</v>
      </c>
      <c r="E610" s="110">
        <v>3.7</v>
      </c>
      <c r="F610" s="94">
        <v>2.82</v>
      </c>
      <c r="G610" s="94">
        <v>2.82</v>
      </c>
      <c r="H610" s="94"/>
      <c r="I610" s="211"/>
      <c r="J610" s="354">
        <v>3.8</v>
      </c>
      <c r="K610" s="384">
        <v>2.6</v>
      </c>
      <c r="L610" s="394">
        <f t="shared" si="204"/>
        <v>1.6500000000000001E-2</v>
      </c>
      <c r="M610" s="394">
        <f t="shared" si="204"/>
        <v>1.6500000000000001E-2</v>
      </c>
      <c r="N610" s="384"/>
      <c r="O610" s="385"/>
      <c r="P610" s="305">
        <f t="shared" si="202"/>
        <v>6.177059951314013E-4</v>
      </c>
      <c r="Q610" s="306">
        <f t="shared" si="205"/>
        <v>6.177059951314013E-4</v>
      </c>
      <c r="R610" s="306">
        <f t="shared" si="201"/>
        <v>6.14304400374877E-4</v>
      </c>
      <c r="S610" s="306">
        <f t="shared" si="199"/>
        <v>6.14304400374877E-4</v>
      </c>
      <c r="T610" s="121"/>
      <c r="U610" s="100"/>
      <c r="V610" s="283">
        <f>ND代替値*2.71828^(-(0.69315/30.07)*(B610-事故日Fk)/365.25)</f>
        <v>1.0573224743496135E-3</v>
      </c>
      <c r="W610" s="283">
        <f>ND代替値*2.71828^(-(0.69315/30.07)*(B610-事故日Fk)/365.25)</f>
        <v>1.0573224743496135E-3</v>
      </c>
      <c r="X610" s="283">
        <f t="shared" si="207"/>
        <v>1.0569221797109745E-3</v>
      </c>
      <c r="Y610" s="283">
        <f t="shared" si="206"/>
        <v>1.0569221797109745E-3</v>
      </c>
      <c r="Z610" s="99"/>
      <c r="AA610" s="100"/>
      <c r="AB610" s="221">
        <v>72.25</v>
      </c>
      <c r="AC610" s="6"/>
      <c r="AD610" s="438">
        <f t="shared" si="190"/>
        <v>9.6083834519179512E-2</v>
      </c>
      <c r="AE610" s="438">
        <f t="shared" si="191"/>
        <v>5.5845854579534273E-3</v>
      </c>
      <c r="AF610" s="225">
        <f t="shared" si="192"/>
        <v>2.6560186547574453E-3</v>
      </c>
      <c r="AG610" s="438">
        <f t="shared" si="193"/>
        <v>9.9999999905930365E-2</v>
      </c>
      <c r="AH610" s="438">
        <f t="shared" si="194"/>
        <v>0.90716896652491441</v>
      </c>
      <c r="AI610" s="438">
        <f t="shared" si="195"/>
        <v>9.5914579066912392E-2</v>
      </c>
      <c r="AJ610" s="437">
        <f t="shared" si="196"/>
        <v>2.98824979490288E-25</v>
      </c>
    </row>
    <row r="611" spans="2:36" ht="12" customHeight="1" x14ac:dyDescent="0.2">
      <c r="B611" s="332">
        <v>41264</v>
      </c>
      <c r="C611" s="338">
        <v>41278</v>
      </c>
      <c r="D611" s="93">
        <v>3.9</v>
      </c>
      <c r="E611" s="110">
        <v>3.9</v>
      </c>
      <c r="F611" s="94">
        <v>2.59</v>
      </c>
      <c r="G611" s="94">
        <v>2.4900000000000002</v>
      </c>
      <c r="H611" s="94">
        <v>2.0699999999999998</v>
      </c>
      <c r="I611" s="211">
        <v>2.2200000000000002</v>
      </c>
      <c r="J611" s="395">
        <f t="shared" ref="J611:J637" si="208">ND代替値</f>
        <v>1.6500000000000001E-2</v>
      </c>
      <c r="K611" s="384">
        <v>3.4</v>
      </c>
      <c r="L611" s="394">
        <f t="shared" si="204"/>
        <v>1.6500000000000001E-2</v>
      </c>
      <c r="M611" s="394">
        <f t="shared" si="204"/>
        <v>1.6500000000000001E-2</v>
      </c>
      <c r="N611" s="394">
        <f>ND代替値</f>
        <v>1.6500000000000001E-2</v>
      </c>
      <c r="O611" s="406">
        <f>ND代替値</f>
        <v>1.6500000000000001E-2</v>
      </c>
      <c r="P611" s="305">
        <f t="shared" si="202"/>
        <v>6.0421159584735985E-4</v>
      </c>
      <c r="Q611" s="306">
        <f t="shared" si="205"/>
        <v>6.0421159584735985E-4</v>
      </c>
      <c r="R611" s="306">
        <f t="shared" si="201"/>
        <v>5.9647641882531641E-4</v>
      </c>
      <c r="S611" s="306">
        <f t="shared" si="199"/>
        <v>5.9647641882531641E-4</v>
      </c>
      <c r="T611" s="306">
        <f>ND代替値*2.71828^(-(0.69315/2.062)*(C611-事故日Fk)/365.25)</f>
        <v>5.9647641882531641E-4</v>
      </c>
      <c r="U611" s="320">
        <f>ND代替値*2.71828^(-(0.69315/2.062)*(C611-事故日Fk)/365.25)</f>
        <v>5.9647641882531641E-4</v>
      </c>
      <c r="V611" s="283">
        <f>ND代替値*2.71828^(-(0.69315/30.07)*(B611-事故日Fk)/365.25)</f>
        <v>1.0557222048575023E-3</v>
      </c>
      <c r="W611" s="283">
        <f>ND代替値*2.71828^(-(0.69315/30.07)*(B611-事故日Fk)/365.25)</f>
        <v>1.0557222048575023E-3</v>
      </c>
      <c r="X611" s="283">
        <f t="shared" si="207"/>
        <v>1.0547898330607137E-3</v>
      </c>
      <c r="Y611" s="283">
        <f t="shared" si="206"/>
        <v>1.0547898330607137E-3</v>
      </c>
      <c r="Z611" s="99">
        <v>2.5000000000000001E-3</v>
      </c>
      <c r="AA611" s="283">
        <f>ND代替値*2.71828^(-(0.69315/30.07)*(C611-事故日Fk)/365.25)</f>
        <v>1.0547898330607137E-3</v>
      </c>
      <c r="AB611" s="221">
        <v>43.7</v>
      </c>
      <c r="AC611" s="6"/>
      <c r="AD611" s="438">
        <f t="shared" si="190"/>
        <v>9.5889984823701258E-2</v>
      </c>
      <c r="AE611" s="438">
        <f t="shared" si="191"/>
        <v>5.4225128984119672E-3</v>
      </c>
      <c r="AF611" s="225">
        <f t="shared" si="192"/>
        <v>1.7517234896722174E-3</v>
      </c>
      <c r="AG611" s="438">
        <f t="shared" si="193"/>
        <v>9.9999999901174863E-2</v>
      </c>
      <c r="AH611" s="438">
        <f t="shared" si="194"/>
        <v>0.90271196540180909</v>
      </c>
      <c r="AI611" s="438">
        <f t="shared" si="195"/>
        <v>9.5712539655611467E-2</v>
      </c>
      <c r="AJ611" s="437">
        <f t="shared" si="196"/>
        <v>1.9327713078452279E-26</v>
      </c>
    </row>
    <row r="612" spans="2:36" ht="12" customHeight="1" x14ac:dyDescent="0.2">
      <c r="B612" s="332">
        <v>41299</v>
      </c>
      <c r="C612" s="338">
        <v>41306</v>
      </c>
      <c r="D612" s="93">
        <v>2.2999999999999998</v>
      </c>
      <c r="E612" s="110">
        <v>5.3</v>
      </c>
      <c r="F612" s="94">
        <v>3.11</v>
      </c>
      <c r="G612" s="94">
        <v>2.93</v>
      </c>
      <c r="H612" s="94"/>
      <c r="I612" s="211"/>
      <c r="J612" s="395">
        <f t="shared" si="208"/>
        <v>1.6500000000000001E-2</v>
      </c>
      <c r="K612" s="394">
        <f t="shared" ref="K612:K617" si="209">ND代替値</f>
        <v>1.6500000000000001E-2</v>
      </c>
      <c r="L612" s="394">
        <f t="shared" si="204"/>
        <v>1.6500000000000001E-2</v>
      </c>
      <c r="M612" s="394">
        <f t="shared" si="204"/>
        <v>1.6500000000000001E-2</v>
      </c>
      <c r="N612" s="384"/>
      <c r="O612" s="385"/>
      <c r="P612" s="305">
        <f t="shared" si="202"/>
        <v>5.850589311846338E-4</v>
      </c>
      <c r="Q612" s="306">
        <f t="shared" si="205"/>
        <v>5.850589311846338E-4</v>
      </c>
      <c r="R612" s="306">
        <f t="shared" si="201"/>
        <v>5.8130187655372316E-4</v>
      </c>
      <c r="S612" s="306">
        <f t="shared" si="199"/>
        <v>5.8130187655372316E-4</v>
      </c>
      <c r="T612" s="121"/>
      <c r="U612" s="285"/>
      <c r="V612" s="208">
        <v>0.06</v>
      </c>
      <c r="W612" s="283">
        <f>ND代替値*2.71828^(-(0.69315/30.07)*(B612-事故日Fk)/365.25)</f>
        <v>1.0533928190763048E-3</v>
      </c>
      <c r="X612" s="283">
        <f t="shared" si="207"/>
        <v>1.052927559040803E-3</v>
      </c>
      <c r="Y612" s="283">
        <f t="shared" si="206"/>
        <v>1.052927559040803E-3</v>
      </c>
      <c r="Z612" s="99"/>
      <c r="AA612" s="100"/>
      <c r="AB612" s="221">
        <v>76.540000000000006</v>
      </c>
      <c r="AC612" s="6"/>
      <c r="AD612" s="438">
        <f t="shared" si="190"/>
        <v>9.5720687185527537E-2</v>
      </c>
      <c r="AE612" s="438">
        <f t="shared" si="191"/>
        <v>5.2845625141247554E-3</v>
      </c>
      <c r="AF612" s="225">
        <f t="shared" si="192"/>
        <v>1.2170143027797346E-3</v>
      </c>
      <c r="AG612" s="438">
        <f t="shared" si="193"/>
        <v>9.9999999897013803E-2</v>
      </c>
      <c r="AH612" s="438">
        <f t="shared" si="194"/>
        <v>0.89883005600882449</v>
      </c>
      <c r="AI612" s="438">
        <f t="shared" si="195"/>
        <v>9.5536104315083609E-2</v>
      </c>
      <c r="AJ612" s="437">
        <f t="shared" si="196"/>
        <v>1.7603482582288678E-27</v>
      </c>
    </row>
    <row r="613" spans="2:36" ht="12" customHeight="1" x14ac:dyDescent="0.2">
      <c r="B613" s="332">
        <v>41331</v>
      </c>
      <c r="C613" s="338">
        <v>41334</v>
      </c>
      <c r="D613" s="93">
        <v>4.2</v>
      </c>
      <c r="E613" s="110">
        <v>4.8</v>
      </c>
      <c r="F613" s="94">
        <v>3.61</v>
      </c>
      <c r="G613" s="94">
        <v>3.48</v>
      </c>
      <c r="H613" s="94"/>
      <c r="I613" s="211"/>
      <c r="J613" s="395">
        <f t="shared" si="208"/>
        <v>1.6500000000000001E-2</v>
      </c>
      <c r="K613" s="394">
        <f t="shared" si="209"/>
        <v>1.6500000000000001E-2</v>
      </c>
      <c r="L613" s="394">
        <f t="shared" si="204"/>
        <v>1.6500000000000001E-2</v>
      </c>
      <c r="M613" s="394">
        <f t="shared" si="204"/>
        <v>1.6500000000000001E-2</v>
      </c>
      <c r="N613" s="384"/>
      <c r="O613" s="385"/>
      <c r="P613" s="305">
        <f t="shared" si="202"/>
        <v>5.6807969446713634E-4</v>
      </c>
      <c r="Q613" s="306">
        <f t="shared" si="205"/>
        <v>5.6807969446713634E-4</v>
      </c>
      <c r="R613" s="306">
        <f t="shared" si="201"/>
        <v>5.6651337927214954E-4</v>
      </c>
      <c r="S613" s="306">
        <f t="shared" si="199"/>
        <v>5.6651337927214954E-4</v>
      </c>
      <c r="T613" s="121"/>
      <c r="U613" s="285"/>
      <c r="V613" s="283">
        <f t="shared" ref="V613:V637" si="210">ND代替値*2.71828^(-(0.69315/30.07)*(B613-事故日Fk)/365.25)</f>
        <v>1.05126759293167E-3</v>
      </c>
      <c r="W613" s="283">
        <f>ND代替値*2.71828^(-(0.69315/30.07)*(B613-事故日Fk)/365.25)</f>
        <v>1.05126759293167E-3</v>
      </c>
      <c r="X613" s="283">
        <f t="shared" si="207"/>
        <v>1.0510685729408326E-3</v>
      </c>
      <c r="Y613" s="283">
        <f t="shared" si="206"/>
        <v>1.0510685729408326E-3</v>
      </c>
      <c r="Z613" s="99"/>
      <c r="AA613" s="100"/>
      <c r="AB613" s="221">
        <v>46.36</v>
      </c>
      <c r="AC613" s="6"/>
      <c r="AD613" s="438">
        <f t="shared" si="190"/>
        <v>9.5551688449166602E-2</v>
      </c>
      <c r="AE613" s="438">
        <f t="shared" si="191"/>
        <v>5.1501216297468134E-3</v>
      </c>
      <c r="AF613" s="225">
        <f t="shared" si="192"/>
        <v>8.4552374955455399E-4</v>
      </c>
      <c r="AG613" s="438">
        <f t="shared" si="193"/>
        <v>9.9999999892852742E-2</v>
      </c>
      <c r="AH613" s="438">
        <f t="shared" si="194"/>
        <v>0.89496483989244713</v>
      </c>
      <c r="AI613" s="438">
        <f t="shared" si="195"/>
        <v>9.5359994213333243E-2</v>
      </c>
      <c r="AJ613" s="437">
        <f t="shared" si="196"/>
        <v>1.6033071153690437E-28</v>
      </c>
    </row>
    <row r="614" spans="2:36" ht="12" customHeight="1" x14ac:dyDescent="0.2">
      <c r="B614" s="334">
        <v>41354</v>
      </c>
      <c r="C614" s="340">
        <v>41365</v>
      </c>
      <c r="D614" s="97">
        <v>7.8</v>
      </c>
      <c r="E614" s="114">
        <v>8.1999999999999993</v>
      </c>
      <c r="F614" s="98">
        <v>5.19</v>
      </c>
      <c r="G614" s="98">
        <v>5.0199999999999996</v>
      </c>
      <c r="H614" s="98">
        <v>3.15</v>
      </c>
      <c r="I614" s="212">
        <v>3.24</v>
      </c>
      <c r="J614" s="396">
        <f t="shared" si="208"/>
        <v>1.6500000000000001E-2</v>
      </c>
      <c r="K614" s="399">
        <f t="shared" si="209"/>
        <v>1.6500000000000001E-2</v>
      </c>
      <c r="L614" s="399">
        <f t="shared" si="204"/>
        <v>1.6500000000000001E-2</v>
      </c>
      <c r="M614" s="399">
        <f t="shared" si="204"/>
        <v>1.6500000000000001E-2</v>
      </c>
      <c r="N614" s="399">
        <f>ND代替値</f>
        <v>1.6500000000000001E-2</v>
      </c>
      <c r="O614" s="413">
        <f>ND代替値</f>
        <v>1.6500000000000001E-2</v>
      </c>
      <c r="P614" s="310">
        <f t="shared" si="202"/>
        <v>5.561810707917016E-4</v>
      </c>
      <c r="Q614" s="311">
        <f t="shared" si="205"/>
        <v>5.561810707917016E-4</v>
      </c>
      <c r="R614" s="311">
        <f t="shared" si="201"/>
        <v>5.505788470124795E-4</v>
      </c>
      <c r="S614" s="124">
        <v>4.7000000000000002E-3</v>
      </c>
      <c r="T614" s="311">
        <f>ND代替値*2.71828^(-(0.69315/2.062)*(C614-事故日Fk)/365.25)</f>
        <v>5.505788470124795E-4</v>
      </c>
      <c r="U614" s="319">
        <f>ND代替値*2.71828^(-(0.69315/2.062)*(C614-事故日Fk)/365.25)</f>
        <v>5.505788470124795E-4</v>
      </c>
      <c r="V614" s="297">
        <f t="shared" si="210"/>
        <v>1.0497427355227983E-3</v>
      </c>
      <c r="W614" s="297">
        <f>ND代替値*2.71828^(-(0.69315/30.07)*(B614-事故日Fk)/365.25)</f>
        <v>1.0497427355227983E-3</v>
      </c>
      <c r="X614" s="297">
        <f t="shared" si="207"/>
        <v>1.0490142379536466E-3</v>
      </c>
      <c r="Y614" s="126">
        <v>6.4000000000000003E-3</v>
      </c>
      <c r="Z614" s="297">
        <f>ND代替値*2.71828^(-(0.69315/30.07)*(C614-事故日Fk)/365.25)</f>
        <v>1.0490142379536466E-3</v>
      </c>
      <c r="AA614" s="297">
        <f>ND代替値*2.71828^(-(0.69315/30.07)*(C614-事故日Fk)/365.25)</f>
        <v>1.0490142379536466E-3</v>
      </c>
      <c r="AB614" s="222">
        <v>60.92</v>
      </c>
      <c r="AC614" s="6"/>
      <c r="AD614" s="438">
        <f t="shared" si="190"/>
        <v>9.536493072305878E-2</v>
      </c>
      <c r="AE614" s="438">
        <f t="shared" si="191"/>
        <v>5.0052622455679955E-3</v>
      </c>
      <c r="AF614" s="225">
        <f t="shared" si="192"/>
        <v>5.6494890010388326E-4</v>
      </c>
      <c r="AG614" s="438">
        <f t="shared" si="193"/>
        <v>9.9999999888245872E-2</v>
      </c>
      <c r="AH614" s="438">
        <f t="shared" si="194"/>
        <v>0.89070487870330073</v>
      </c>
      <c r="AI614" s="438">
        <f t="shared" si="195"/>
        <v>9.5165393823931202E-2</v>
      </c>
      <c r="AJ614" s="437">
        <f t="shared" si="196"/>
        <v>1.1296500602383169E-29</v>
      </c>
    </row>
    <row r="615" spans="2:36" ht="12" customHeight="1" x14ac:dyDescent="0.2">
      <c r="B615" s="330">
        <v>41388</v>
      </c>
      <c r="C615" s="339">
        <v>41396</v>
      </c>
      <c r="D615" s="89">
        <v>5.6</v>
      </c>
      <c r="E615" s="113">
        <v>5.9</v>
      </c>
      <c r="F615" s="90">
        <v>3.7</v>
      </c>
      <c r="G615" s="90">
        <v>3.61</v>
      </c>
      <c r="H615" s="90"/>
      <c r="I615" s="210"/>
      <c r="J615" s="398">
        <f t="shared" si="208"/>
        <v>1.6500000000000001E-2</v>
      </c>
      <c r="K615" s="400">
        <f t="shared" si="209"/>
        <v>1.6500000000000001E-2</v>
      </c>
      <c r="L615" s="400">
        <f t="shared" si="204"/>
        <v>1.6500000000000001E-2</v>
      </c>
      <c r="M615" s="400">
        <f t="shared" si="204"/>
        <v>1.6500000000000001E-2</v>
      </c>
      <c r="N615" s="382"/>
      <c r="O615" s="383"/>
      <c r="P615" s="303">
        <f t="shared" si="202"/>
        <v>5.3904678457817386E-4</v>
      </c>
      <c r="Q615" s="304">
        <f t="shared" si="205"/>
        <v>5.3904678457817386E-4</v>
      </c>
      <c r="R615" s="304">
        <f t="shared" si="201"/>
        <v>5.3509251126082613E-4</v>
      </c>
      <c r="S615" s="304">
        <f t="shared" ref="S615:S646" si="211">ND代替値*2.71828^(-(0.69315/2.062)*(C615-事故日Fk)/365.25)</f>
        <v>5.3509251126082613E-4</v>
      </c>
      <c r="T615" s="127"/>
      <c r="U615" s="281"/>
      <c r="V615" s="287">
        <f t="shared" si="210"/>
        <v>1.0474926490228065E-3</v>
      </c>
      <c r="W615" s="123">
        <v>0.03</v>
      </c>
      <c r="X615" s="287">
        <f t="shared" si="207"/>
        <v>1.0469639182061393E-3</v>
      </c>
      <c r="Y615" s="287">
        <f>ND代替値*2.71828^(-(0.69315/30.07)*(C615-事故日Fk)/365.25)</f>
        <v>1.0469639182061393E-3</v>
      </c>
      <c r="Z615" s="127"/>
      <c r="AA615" s="281"/>
      <c r="AB615" s="223">
        <v>91.4</v>
      </c>
      <c r="AC615" s="6"/>
      <c r="AD615" s="438">
        <f t="shared" si="190"/>
        <v>9.5178538018739933E-2</v>
      </c>
      <c r="AE615" s="438">
        <f t="shared" si="191"/>
        <v>4.8644773750984192E-3</v>
      </c>
      <c r="AF615" s="225">
        <f t="shared" si="192"/>
        <v>3.7747876378012237E-4</v>
      </c>
      <c r="AG615" s="438">
        <f t="shared" si="193"/>
        <v>9.9999999883638974E-2</v>
      </c>
      <c r="AH615" s="438">
        <f t="shared" si="194"/>
        <v>0.88646519458932427</v>
      </c>
      <c r="AI615" s="438">
        <f t="shared" si="195"/>
        <v>9.4971190554011709E-2</v>
      </c>
      <c r="AJ615" s="437">
        <f t="shared" si="196"/>
        <v>7.9592315556007565E-31</v>
      </c>
    </row>
    <row r="616" spans="2:36" ht="12" customHeight="1" x14ac:dyDescent="0.2">
      <c r="B616" s="332">
        <v>41418</v>
      </c>
      <c r="C616" s="338">
        <v>41428</v>
      </c>
      <c r="D616" s="93">
        <v>1.3</v>
      </c>
      <c r="E616" s="110">
        <v>2.7</v>
      </c>
      <c r="F616" s="94">
        <v>2.0699999999999998</v>
      </c>
      <c r="G616" s="94">
        <v>1.94</v>
      </c>
      <c r="H616" s="94"/>
      <c r="I616" s="211"/>
      <c r="J616" s="395">
        <f t="shared" si="208"/>
        <v>1.6500000000000001E-2</v>
      </c>
      <c r="K616" s="394">
        <f t="shared" si="209"/>
        <v>1.6500000000000001E-2</v>
      </c>
      <c r="L616" s="394">
        <f t="shared" si="204"/>
        <v>1.6500000000000001E-2</v>
      </c>
      <c r="M616" s="394">
        <f t="shared" si="204"/>
        <v>1.6500000000000001E-2</v>
      </c>
      <c r="N616" s="384"/>
      <c r="O616" s="385"/>
      <c r="P616" s="305">
        <f t="shared" si="202"/>
        <v>5.2436718924594398E-4</v>
      </c>
      <c r="Q616" s="306">
        <f t="shared" si="205"/>
        <v>5.2436718924594398E-4</v>
      </c>
      <c r="R616" s="306">
        <f t="shared" si="201"/>
        <v>5.1956337063893817E-4</v>
      </c>
      <c r="S616" s="306">
        <f t="shared" si="211"/>
        <v>5.1956337063893817E-4</v>
      </c>
      <c r="T616" s="99"/>
      <c r="U616" s="100"/>
      <c r="V616" s="283">
        <f t="shared" si="210"/>
        <v>1.0455112841622383E-3</v>
      </c>
      <c r="W616" s="283">
        <f>ND代替値*2.71828^(-(0.69315/30.07)*(B616-事故日Fk)/365.25)</f>
        <v>1.0455112841622383E-3</v>
      </c>
      <c r="X616" s="283">
        <f t="shared" si="207"/>
        <v>1.0448516624064347E-3</v>
      </c>
      <c r="Y616" s="283">
        <f>ND代替値*2.71828^(-(0.69315/30.07)*(C616-事故日Fk)/365.25)</f>
        <v>1.0448516624064347E-3</v>
      </c>
      <c r="Z616" s="99"/>
      <c r="AA616" s="100"/>
      <c r="AB616" s="221">
        <v>98.81</v>
      </c>
      <c r="AC616" s="6"/>
      <c r="AD616" s="438">
        <f t="shared" si="190"/>
        <v>9.4986514764221333E-2</v>
      </c>
      <c r="AE616" s="438">
        <f t="shared" si="191"/>
        <v>4.7233033694448921E-3</v>
      </c>
      <c r="AF616" s="225">
        <f t="shared" si="192"/>
        <v>2.4895849891026377E-4</v>
      </c>
      <c r="AG616" s="438">
        <f t="shared" si="193"/>
        <v>9.9999999878883472E-2</v>
      </c>
      <c r="AH616" s="438">
        <f t="shared" si="194"/>
        <v>0.88210991292331542</v>
      </c>
      <c r="AI616" s="438">
        <f t="shared" si="195"/>
        <v>9.4771138344882017E-2</v>
      </c>
      <c r="AJ616" s="437">
        <f t="shared" si="196"/>
        <v>5.1479546353190514E-32</v>
      </c>
    </row>
    <row r="617" spans="2:36" ht="12" customHeight="1" x14ac:dyDescent="0.2">
      <c r="B617" s="332">
        <v>41450</v>
      </c>
      <c r="C617" s="338">
        <v>41456</v>
      </c>
      <c r="D617" s="93">
        <v>2.2000000000000002</v>
      </c>
      <c r="E617" s="110">
        <v>2.4</v>
      </c>
      <c r="F617" s="94">
        <v>1.8</v>
      </c>
      <c r="G617" s="94">
        <v>1.68</v>
      </c>
      <c r="H617" s="94">
        <v>1.68</v>
      </c>
      <c r="I617" s="211">
        <v>1.81</v>
      </c>
      <c r="J617" s="395">
        <f t="shared" si="208"/>
        <v>1.6500000000000001E-2</v>
      </c>
      <c r="K617" s="394">
        <f t="shared" si="209"/>
        <v>1.6500000000000001E-2</v>
      </c>
      <c r="L617" s="394">
        <f t="shared" si="204"/>
        <v>1.6500000000000001E-2</v>
      </c>
      <c r="M617" s="394">
        <f t="shared" si="204"/>
        <v>1.6500000000000001E-2</v>
      </c>
      <c r="N617" s="434">
        <v>3.4000000000000002E-2</v>
      </c>
      <c r="O617" s="435">
        <v>3.7999999999999999E-2</v>
      </c>
      <c r="P617" s="305">
        <f t="shared" si="202"/>
        <v>5.0914931262098907E-4</v>
      </c>
      <c r="Q617" s="306">
        <f t="shared" si="205"/>
        <v>5.0914931262098907E-4</v>
      </c>
      <c r="R617" s="306">
        <f t="shared" si="201"/>
        <v>5.0634551980409891E-4</v>
      </c>
      <c r="S617" s="306">
        <f t="shared" si="211"/>
        <v>5.0634551980409891E-4</v>
      </c>
      <c r="T617" s="306">
        <f>ND代替値*2.71828^(-(0.69315/2.062)*(C617-事故日Fk)/365.25)</f>
        <v>5.0634551980409891E-4</v>
      </c>
      <c r="U617" s="320">
        <f>ND代替値*2.71828^(-(0.69315/2.062)*(C617-事故日Fk)/365.25)</f>
        <v>5.0634551980409891E-4</v>
      </c>
      <c r="V617" s="283">
        <f t="shared" si="210"/>
        <v>1.0434019590601739E-3</v>
      </c>
      <c r="W617" s="283">
        <f>ND代替値*2.71828^(-(0.69315/30.07)*(B617-事故日Fk)/365.25)</f>
        <v>1.0434019590601739E-3</v>
      </c>
      <c r="X617" s="283">
        <f t="shared" si="207"/>
        <v>1.043006934627903E-3</v>
      </c>
      <c r="Y617" s="122">
        <v>4.4999999999999997E-3</v>
      </c>
      <c r="Z617" s="122">
        <v>3.3999999999999998E-3</v>
      </c>
      <c r="AA617" s="283">
        <f>ND代替値*2.71828^(-(0.69315/30.07)*(C617-事故日Fk)/365.25)</f>
        <v>1.043006934627903E-3</v>
      </c>
      <c r="AB617" s="221">
        <v>60.94</v>
      </c>
      <c r="AC617" s="6"/>
      <c r="AD617" s="438">
        <f t="shared" si="190"/>
        <v>9.4818812238900263E-2</v>
      </c>
      <c r="AE617" s="438">
        <f t="shared" si="191"/>
        <v>4.6031410891281726E-3</v>
      </c>
      <c r="AF617" s="225">
        <f t="shared" si="192"/>
        <v>1.7296454363871025E-4</v>
      </c>
      <c r="AG617" s="438">
        <f t="shared" si="193"/>
        <v>9.9999999874722412E-2</v>
      </c>
      <c r="AH617" s="438">
        <f t="shared" si="194"/>
        <v>0.87831659801461381</v>
      </c>
      <c r="AI617" s="438">
        <f t="shared" si="195"/>
        <v>9.4596438372169384E-2</v>
      </c>
      <c r="AJ617" s="437">
        <f t="shared" si="196"/>
        <v>4.6887042139653198E-33</v>
      </c>
    </row>
    <row r="618" spans="2:36" ht="12" customHeight="1" x14ac:dyDescent="0.2">
      <c r="B618" s="332">
        <v>41480</v>
      </c>
      <c r="C618" s="338">
        <v>41487</v>
      </c>
      <c r="D618" s="93">
        <v>2.2999999999999998</v>
      </c>
      <c r="E618" s="110"/>
      <c r="F618" s="94">
        <v>1.61</v>
      </c>
      <c r="G618" s="94">
        <v>1.61</v>
      </c>
      <c r="H618" s="94"/>
      <c r="I618" s="211"/>
      <c r="J618" s="395">
        <f t="shared" si="208"/>
        <v>1.6500000000000001E-2</v>
      </c>
      <c r="K618" s="384"/>
      <c r="L618" s="394">
        <f t="shared" si="204"/>
        <v>1.6500000000000001E-2</v>
      </c>
      <c r="M618" s="394">
        <f t="shared" si="204"/>
        <v>1.6500000000000001E-2</v>
      </c>
      <c r="N618" s="384"/>
      <c r="O618" s="385"/>
      <c r="P618" s="305">
        <f t="shared" si="202"/>
        <v>4.9528390040299783E-4</v>
      </c>
      <c r="Q618" s="121"/>
      <c r="R618" s="306">
        <f t="shared" si="201"/>
        <v>4.9210335127804596E-4</v>
      </c>
      <c r="S618" s="306">
        <f t="shared" si="211"/>
        <v>4.9210335127804596E-4</v>
      </c>
      <c r="T618" s="99"/>
      <c r="U618" s="100"/>
      <c r="V618" s="283">
        <f t="shared" si="210"/>
        <v>1.0414283318666479E-3</v>
      </c>
      <c r="W618" s="99"/>
      <c r="X618" s="283">
        <f t="shared" si="207"/>
        <v>1.0409683562774071E-3</v>
      </c>
      <c r="Y618" s="122">
        <v>8.3999999999999995E-3</v>
      </c>
      <c r="Z618" s="99"/>
      <c r="AA618" s="100"/>
      <c r="AB618" s="221">
        <v>63.9</v>
      </c>
      <c r="AD618" s="438">
        <f t="shared" si="190"/>
        <v>9.463348693430973E-2</v>
      </c>
      <c r="AE618" s="438">
        <f t="shared" si="191"/>
        <v>4.473666829800417E-3</v>
      </c>
      <c r="AF618" s="225">
        <f t="shared" si="192"/>
        <v>1.1556875692390536E-4</v>
      </c>
      <c r="AG618" s="438">
        <f t="shared" si="193"/>
        <v>9.9999999870115527E-2</v>
      </c>
      <c r="AH618" s="438">
        <f t="shared" si="194"/>
        <v>0.8741358811277079</v>
      </c>
      <c r="AI618" s="438">
        <f t="shared" si="195"/>
        <v>9.4403396165160802E-2</v>
      </c>
      <c r="AJ618" s="437">
        <f t="shared" si="196"/>
        <v>3.303543623659664E-34</v>
      </c>
    </row>
    <row r="619" spans="2:36" ht="12" customHeight="1" x14ac:dyDescent="0.2">
      <c r="B619" s="332">
        <v>41512</v>
      </c>
      <c r="C619" s="338">
        <v>41519</v>
      </c>
      <c r="D619" s="93">
        <v>2.4</v>
      </c>
      <c r="E619" s="110">
        <v>2.4</v>
      </c>
      <c r="F619" s="94">
        <v>2.29</v>
      </c>
      <c r="G619" s="94">
        <v>2.1800000000000002</v>
      </c>
      <c r="H619" s="94"/>
      <c r="I619" s="211"/>
      <c r="J619" s="395">
        <f t="shared" si="208"/>
        <v>1.6500000000000001E-2</v>
      </c>
      <c r="K619" s="394">
        <f t="shared" ref="K619:K639" si="212">ND代替値</f>
        <v>1.6500000000000001E-2</v>
      </c>
      <c r="L619" s="394">
        <f t="shared" si="204"/>
        <v>1.6500000000000001E-2</v>
      </c>
      <c r="M619" s="394">
        <f t="shared" si="204"/>
        <v>1.6500000000000001E-2</v>
      </c>
      <c r="N619" s="384"/>
      <c r="O619" s="385"/>
      <c r="P619" s="305">
        <f t="shared" si="202"/>
        <v>4.8091006190730966E-4</v>
      </c>
      <c r="Q619" s="122">
        <v>3.6999999999999998E-2</v>
      </c>
      <c r="R619" s="306">
        <f t="shared" si="201"/>
        <v>4.7782181681124388E-4</v>
      </c>
      <c r="S619" s="306">
        <f t="shared" si="211"/>
        <v>4.7782181681124388E-4</v>
      </c>
      <c r="T619" s="99"/>
      <c r="U619" s="100"/>
      <c r="V619" s="283">
        <f t="shared" si="210"/>
        <v>1.0393272441446078E-3</v>
      </c>
      <c r="W619" s="99">
        <v>9.2999999999999999E-2</v>
      </c>
      <c r="X619" s="122">
        <v>8.6E-3</v>
      </c>
      <c r="Y619" s="283">
        <f t="shared" ref="Y619:Y628" si="213">ND代替値*2.71828^(-(0.69315/30.07)*(C619-事故日Fk)/365.25)</f>
        <v>1.0388681965587956E-3</v>
      </c>
      <c r="Z619" s="99"/>
      <c r="AA619" s="100"/>
      <c r="AB619" s="221">
        <v>75.400000000000006</v>
      </c>
      <c r="AD619" s="438">
        <f t="shared" si="190"/>
        <v>9.4442563323526879E-2</v>
      </c>
      <c r="AE619" s="438">
        <f t="shared" si="191"/>
        <v>4.3438346982840352E-3</v>
      </c>
      <c r="AF619" s="225">
        <f t="shared" si="192"/>
        <v>7.622104077213701E-5</v>
      </c>
      <c r="AG619" s="438">
        <f t="shared" si="193"/>
        <v>9.999999986536004E-2</v>
      </c>
      <c r="AH619" s="438">
        <f t="shared" si="194"/>
        <v>0.86984117446588594</v>
      </c>
      <c r="AI619" s="438">
        <f t="shared" si="195"/>
        <v>9.4204539987387148E-2</v>
      </c>
      <c r="AJ619" s="437">
        <f t="shared" si="196"/>
        <v>2.1367003323870284E-35</v>
      </c>
    </row>
    <row r="620" spans="2:36" ht="12" customHeight="1" x14ac:dyDescent="0.2">
      <c r="B620" s="332">
        <v>41541</v>
      </c>
      <c r="C620" s="338">
        <v>41548</v>
      </c>
      <c r="D620" s="93">
        <v>2.2999999999999998</v>
      </c>
      <c r="E620" s="111">
        <v>3.6</v>
      </c>
      <c r="F620" s="94">
        <v>3.33</v>
      </c>
      <c r="G620" s="94">
        <v>3.18</v>
      </c>
      <c r="H620" s="94">
        <v>1.72</v>
      </c>
      <c r="I620" s="211">
        <v>1.78</v>
      </c>
      <c r="J620" s="395">
        <f t="shared" si="208"/>
        <v>1.6500000000000001E-2</v>
      </c>
      <c r="K620" s="394">
        <f t="shared" si="212"/>
        <v>1.6500000000000001E-2</v>
      </c>
      <c r="L620" s="394">
        <f t="shared" si="204"/>
        <v>1.6500000000000001E-2</v>
      </c>
      <c r="M620" s="394">
        <f t="shared" si="204"/>
        <v>1.6500000000000001E-2</v>
      </c>
      <c r="N620" s="361">
        <f>ND代替値</f>
        <v>1.6500000000000001E-2</v>
      </c>
      <c r="O620" s="414">
        <f>ND代替値</f>
        <v>1.6500000000000001E-2</v>
      </c>
      <c r="P620" s="305">
        <f t="shared" si="202"/>
        <v>4.682444208597265E-4</v>
      </c>
      <c r="Q620" s="122" t="s">
        <v>72</v>
      </c>
      <c r="R620" s="306">
        <f t="shared" si="201"/>
        <v>4.6523751031444675E-4</v>
      </c>
      <c r="S620" s="306">
        <f t="shared" si="211"/>
        <v>4.6523751031444675E-4</v>
      </c>
      <c r="T620" s="306">
        <f>ND代替値*2.71828^(-(0.69315/2.062)*(C620-事故日Fk)/365.25)</f>
        <v>4.6523751031444675E-4</v>
      </c>
      <c r="U620" s="320">
        <f>ND代替値*2.71828^(-(0.69315/2.062)*(C620-事故日Fk)/365.25)</f>
        <v>4.6523751031444675E-4</v>
      </c>
      <c r="V620" s="283">
        <f t="shared" si="210"/>
        <v>1.0374267951091323E-3</v>
      </c>
      <c r="W620" s="122">
        <v>3.5000000000000003E-2</v>
      </c>
      <c r="X620" s="122">
        <v>9.4999999999999998E-3</v>
      </c>
      <c r="Y620" s="283">
        <f t="shared" si="213"/>
        <v>1.0369685869091316E-3</v>
      </c>
      <c r="Z620" s="99">
        <v>3.7000000000000002E-3</v>
      </c>
      <c r="AA620" s="283">
        <f>ND代替値*2.71828^(-(0.69315/30.07)*(C620-事故日Fk)/365.25)</f>
        <v>1.0369685869091316E-3</v>
      </c>
      <c r="AB620" s="221">
        <v>53.5</v>
      </c>
      <c r="AD620" s="438">
        <f t="shared" si="190"/>
        <v>9.4269871537193795E-2</v>
      </c>
      <c r="AE620" s="438">
        <f t="shared" si="191"/>
        <v>4.2294319119495155E-3</v>
      </c>
      <c r="AF620" s="225">
        <f t="shared" si="192"/>
        <v>5.2270430770403092E-5</v>
      </c>
      <c r="AG620" s="438">
        <f t="shared" si="193"/>
        <v>9.9999999861050376E-2</v>
      </c>
      <c r="AH620" s="438">
        <f t="shared" si="194"/>
        <v>0.86596732512815622</v>
      </c>
      <c r="AI620" s="438">
        <f t="shared" si="195"/>
        <v>9.4024688416668264E-2</v>
      </c>
      <c r="AJ620" s="437">
        <f t="shared" si="196"/>
        <v>1.7864797765259304E-36</v>
      </c>
    </row>
    <row r="621" spans="2:36" ht="12" customHeight="1" x14ac:dyDescent="0.2">
      <c r="B621" s="332">
        <v>41571</v>
      </c>
      <c r="C621" s="338">
        <v>41579</v>
      </c>
      <c r="D621" s="93">
        <v>4.5999999999999996</v>
      </c>
      <c r="E621" s="110">
        <v>4.5999999999999996</v>
      </c>
      <c r="F621" s="94">
        <v>3.74</v>
      </c>
      <c r="G621" s="94">
        <v>3.78</v>
      </c>
      <c r="H621" s="94"/>
      <c r="I621" s="211"/>
      <c r="J621" s="395">
        <f t="shared" si="208"/>
        <v>1.6500000000000001E-2</v>
      </c>
      <c r="K621" s="394">
        <f t="shared" si="212"/>
        <v>1.6500000000000001E-2</v>
      </c>
      <c r="L621" s="394">
        <f t="shared" si="204"/>
        <v>1.6500000000000001E-2</v>
      </c>
      <c r="M621" s="394">
        <f t="shared" si="204"/>
        <v>1.6500000000000001E-2</v>
      </c>
      <c r="N621" s="384"/>
      <c r="O621" s="385"/>
      <c r="P621" s="305">
        <f t="shared" si="202"/>
        <v>4.554929513927969E-4</v>
      </c>
      <c r="Q621" s="121">
        <v>3.5000000000000003E-2</v>
      </c>
      <c r="R621" s="306">
        <f t="shared" si="201"/>
        <v>4.5215160204156778E-4</v>
      </c>
      <c r="S621" s="306">
        <f t="shared" si="211"/>
        <v>4.5215160204156778E-4</v>
      </c>
      <c r="T621" s="99"/>
      <c r="U621" s="100"/>
      <c r="V621" s="283">
        <f t="shared" si="210"/>
        <v>1.0354644701236935E-3</v>
      </c>
      <c r="W621" s="99">
        <v>7.1999999999999995E-2</v>
      </c>
      <c r="X621" s="283">
        <f t="shared" ref="X621:X637" si="214">ND代替値*2.71828^(-(0.69315/30.07)*(C621-事故日Fk)/365.25)</f>
        <v>1.0349418106325467E-3</v>
      </c>
      <c r="Y621" s="283">
        <f t="shared" si="213"/>
        <v>1.0349418106325467E-3</v>
      </c>
      <c r="Z621" s="99"/>
      <c r="AA621" s="100"/>
      <c r="AB621" s="221">
        <v>102.17</v>
      </c>
      <c r="AD621" s="438">
        <f t="shared" si="190"/>
        <v>9.4085619148413333E-2</v>
      </c>
      <c r="AE621" s="438">
        <f t="shared" si="191"/>
        <v>4.110469109468798E-3</v>
      </c>
      <c r="AF621" s="225">
        <f t="shared" si="192"/>
        <v>3.4925242948235059E-5</v>
      </c>
      <c r="AG621" s="438">
        <f t="shared" si="193"/>
        <v>9.9999999856443478E-2</v>
      </c>
      <c r="AH621" s="438">
        <f t="shared" si="194"/>
        <v>0.86184538979429648</v>
      </c>
      <c r="AI621" s="438">
        <f t="shared" si="195"/>
        <v>9.3832812975292348E-2</v>
      </c>
      <c r="AJ621" s="437">
        <f t="shared" si="196"/>
        <v>1.2587089321951485E-37</v>
      </c>
    </row>
    <row r="622" spans="2:36" ht="12" customHeight="1" x14ac:dyDescent="0.2">
      <c r="B622" s="332">
        <v>41604</v>
      </c>
      <c r="C622" s="338">
        <v>41610</v>
      </c>
      <c r="D622" s="93">
        <v>4.3</v>
      </c>
      <c r="E622" s="110">
        <v>4.3</v>
      </c>
      <c r="F622" s="94">
        <v>3.18</v>
      </c>
      <c r="G622" s="94">
        <v>3.04</v>
      </c>
      <c r="H622" s="94"/>
      <c r="I622" s="211"/>
      <c r="J622" s="395">
        <f t="shared" si="208"/>
        <v>1.6500000000000001E-2</v>
      </c>
      <c r="K622" s="394">
        <f t="shared" si="212"/>
        <v>1.6500000000000001E-2</v>
      </c>
      <c r="L622" s="394">
        <f t="shared" si="204"/>
        <v>1.6500000000000001E-2</v>
      </c>
      <c r="M622" s="394">
        <f t="shared" si="204"/>
        <v>1.6500000000000001E-2</v>
      </c>
      <c r="N622" s="384"/>
      <c r="O622" s="385"/>
      <c r="P622" s="305">
        <f t="shared" si="202"/>
        <v>4.4186704757155821E-4</v>
      </c>
      <c r="Q622" s="306">
        <f t="shared" ref="Q622:Q639" si="215">ND代替値*2.71828^(-(0.69315/2.062)*(B622-事故日Fk)/365.25)</f>
        <v>4.4186704757155821E-4</v>
      </c>
      <c r="R622" s="306">
        <f t="shared" si="201"/>
        <v>4.3943376597165978E-4</v>
      </c>
      <c r="S622" s="306">
        <f t="shared" si="211"/>
        <v>4.3943376597165978E-4</v>
      </c>
      <c r="T622" s="99"/>
      <c r="U622" s="100"/>
      <c r="V622" s="283">
        <f t="shared" si="210"/>
        <v>1.0333101994966962E-3</v>
      </c>
      <c r="W622" s="283">
        <f t="shared" ref="W622:W643" si="216">ND代替値*2.71828^(-(0.69315/30.07)*(B622-事故日Fk)/365.25)</f>
        <v>1.0333101994966962E-3</v>
      </c>
      <c r="X622" s="283">
        <f t="shared" si="214"/>
        <v>1.032918995731578E-3</v>
      </c>
      <c r="Y622" s="283">
        <f t="shared" si="213"/>
        <v>1.032918995731578E-3</v>
      </c>
      <c r="Z622" s="99"/>
      <c r="AA622" s="100"/>
      <c r="AB622" s="221">
        <v>97.26</v>
      </c>
      <c r="AD622" s="438">
        <f t="shared" si="190"/>
        <v>9.390172688468891E-2</v>
      </c>
      <c r="AE622" s="438">
        <f t="shared" si="191"/>
        <v>3.9948524179241798E-3</v>
      </c>
      <c r="AF622" s="225">
        <f t="shared" si="192"/>
        <v>2.3335805292117582E-5</v>
      </c>
      <c r="AG622" s="438">
        <f t="shared" si="193"/>
        <v>9.9999999851836593E-2</v>
      </c>
      <c r="AH622" s="438">
        <f t="shared" si="194"/>
        <v>0.85774307454355458</v>
      </c>
      <c r="AI622" s="438">
        <f t="shared" si="195"/>
        <v>9.3641329092618977E-2</v>
      </c>
      <c r="AJ622" s="437">
        <f t="shared" si="196"/>
        <v>8.8685480619818059E-39</v>
      </c>
    </row>
    <row r="623" spans="2:36" ht="12" customHeight="1" x14ac:dyDescent="0.2">
      <c r="B623" s="332">
        <v>41632</v>
      </c>
      <c r="C623" s="338">
        <v>41645</v>
      </c>
      <c r="D623" s="93">
        <v>2.5</v>
      </c>
      <c r="E623" s="110">
        <v>3</v>
      </c>
      <c r="F623" s="94">
        <v>2.29</v>
      </c>
      <c r="G623" s="94">
        <v>2.17</v>
      </c>
      <c r="H623" s="94">
        <v>2.15</v>
      </c>
      <c r="I623" s="211">
        <v>2.14</v>
      </c>
      <c r="J623" s="395">
        <f t="shared" si="208"/>
        <v>1.6500000000000001E-2</v>
      </c>
      <c r="K623" s="394">
        <f t="shared" si="212"/>
        <v>1.6500000000000001E-2</v>
      </c>
      <c r="L623" s="394">
        <f t="shared" si="204"/>
        <v>1.6500000000000001E-2</v>
      </c>
      <c r="M623" s="394">
        <f t="shared" si="204"/>
        <v>1.6500000000000001E-2</v>
      </c>
      <c r="N623" s="361">
        <f>ND代替値</f>
        <v>1.6500000000000001E-2</v>
      </c>
      <c r="O623" s="414">
        <f>ND代替値</f>
        <v>1.6500000000000001E-2</v>
      </c>
      <c r="P623" s="305">
        <f t="shared" si="202"/>
        <v>4.3062581492567497E-4</v>
      </c>
      <c r="Q623" s="306">
        <f t="shared" si="215"/>
        <v>4.3062581492567497E-4</v>
      </c>
      <c r="R623" s="306">
        <f t="shared" si="201"/>
        <v>4.2550432863715975E-4</v>
      </c>
      <c r="S623" s="306">
        <f t="shared" si="211"/>
        <v>4.2550432863715975E-4</v>
      </c>
      <c r="T623" s="306">
        <f>ND代替値*2.71828^(-(0.69315/2.062)*(C623-事故日Fk)/365.25)</f>
        <v>4.2550432863715975E-4</v>
      </c>
      <c r="U623" s="320">
        <f>ND代替値*2.71828^(-(0.69315/2.062)*(C623-事故日Fk)/365.25)</f>
        <v>4.2550432863715975E-4</v>
      </c>
      <c r="V623" s="283">
        <f t="shared" si="210"/>
        <v>1.0314858486367264E-3</v>
      </c>
      <c r="W623" s="283">
        <f t="shared" si="216"/>
        <v>1.0314858486367264E-3</v>
      </c>
      <c r="X623" s="283">
        <f t="shared" si="214"/>
        <v>1.0306399238216425E-3</v>
      </c>
      <c r="Y623" s="283">
        <f t="shared" si="213"/>
        <v>1.0306399238216425E-3</v>
      </c>
      <c r="Z623" s="283">
        <f>ND代替値*2.71828^(-(0.69315/30.07)*(C623-事故日Fk)/365.25)</f>
        <v>1.0306399238216425E-3</v>
      </c>
      <c r="AA623" s="283">
        <f>ND代替値*2.71828^(-(0.69315/30.07)*(C623-事故日Fk)/365.25)</f>
        <v>1.0306399238216425E-3</v>
      </c>
      <c r="AB623" s="221">
        <v>104.55</v>
      </c>
      <c r="AC623" s="6"/>
      <c r="AD623" s="438">
        <f t="shared" ref="AD623:AD654" si="217">0.1*2.71828^(-(0.69315/30.07)*(C623-事故日Fk)/365.25)</f>
        <v>9.3694538529240229E-2</v>
      </c>
      <c r="AE623" s="438">
        <f t="shared" ref="AE623:AE654" si="218">0.01*2.71828^(-(0.69315/2.062)*(C623-事故日Fk)/365.25)</f>
        <v>3.8682211694287252E-3</v>
      </c>
      <c r="AF623" s="225">
        <f t="shared" ref="AF623:AF654" si="219">10*2.71828^(-(0.69315/0.1459)*(C623-事故日Fk)/365.25)</f>
        <v>1.4801660993033196E-5</v>
      </c>
      <c r="AG623" s="438">
        <f t="shared" ref="AG623:AG654" si="220">0.1*2.71828^(-(0.69315/(1.277*10^9))*(C623-事故日Fk)/365.25)</f>
        <v>9.9999999846635268E-2</v>
      </c>
      <c r="AH623" s="438">
        <f t="shared" ref="AH623:AH654" si="221">1*2.71828^(-(0.69315/12.33)*(C623-事故日Fk)/365.25)</f>
        <v>0.85313489208921134</v>
      </c>
      <c r="AI623" s="438">
        <f t="shared" ref="AI623:AI654" si="222">0.1*2.71828^(-(0.69315/28.799)*(C623-事故日Fk)/365.25)</f>
        <v>9.3425607214435658E-2</v>
      </c>
      <c r="AJ623" s="437">
        <f t="shared" ref="AJ623:AJ654" si="223">0.1*2.71828^(-(0.69315/0.022177)*(C623-事故日Fk)/365.25)</f>
        <v>4.4373652733766193E-40</v>
      </c>
    </row>
    <row r="624" spans="2:36" ht="12" customHeight="1" x14ac:dyDescent="0.2">
      <c r="B624" s="332">
        <v>41662</v>
      </c>
      <c r="C624" s="338">
        <v>41673</v>
      </c>
      <c r="D624" s="93">
        <v>4</v>
      </c>
      <c r="E624" s="110">
        <v>4.5999999999999996</v>
      </c>
      <c r="F624" s="94">
        <v>3.82</v>
      </c>
      <c r="G624" s="94">
        <v>3.7</v>
      </c>
      <c r="H624" s="94"/>
      <c r="I624" s="211"/>
      <c r="J624" s="395">
        <f t="shared" si="208"/>
        <v>1.6500000000000001E-2</v>
      </c>
      <c r="K624" s="394">
        <f t="shared" si="212"/>
        <v>1.6500000000000001E-2</v>
      </c>
      <c r="L624" s="394">
        <f t="shared" si="204"/>
        <v>1.6500000000000001E-2</v>
      </c>
      <c r="M624" s="394">
        <f t="shared" si="204"/>
        <v>1.6500000000000001E-2</v>
      </c>
      <c r="N624" s="384"/>
      <c r="O624" s="385"/>
      <c r="P624" s="305">
        <f t="shared" si="202"/>
        <v>4.1889879440802646E-4</v>
      </c>
      <c r="Q624" s="306">
        <f t="shared" si="215"/>
        <v>4.1889879440802646E-4</v>
      </c>
      <c r="R624" s="306">
        <f t="shared" si="201"/>
        <v>4.1467936855849242E-4</v>
      </c>
      <c r="S624" s="306">
        <f t="shared" si="211"/>
        <v>4.1467936855849242E-4</v>
      </c>
      <c r="T624" s="99"/>
      <c r="U624" s="100"/>
      <c r="V624" s="283">
        <f t="shared" si="210"/>
        <v>1.0295347611359513E-3</v>
      </c>
      <c r="W624" s="283">
        <f t="shared" si="216"/>
        <v>1.0295347611359513E-3</v>
      </c>
      <c r="X624" s="283">
        <f t="shared" si="214"/>
        <v>1.0288202874411455E-3</v>
      </c>
      <c r="Y624" s="283">
        <f t="shared" si="213"/>
        <v>1.0288202874411455E-3</v>
      </c>
      <c r="Z624" s="99"/>
      <c r="AA624" s="100"/>
      <c r="AB624" s="221">
        <v>98.32</v>
      </c>
      <c r="AC624" s="6"/>
      <c r="AD624" s="438">
        <f t="shared" si="217"/>
        <v>9.3529117040104137E-2</v>
      </c>
      <c r="AE624" s="438">
        <f t="shared" si="218"/>
        <v>3.76981244144084E-3</v>
      </c>
      <c r="AF624" s="225">
        <f t="shared" si="219"/>
        <v>1.0283491224285066E-5</v>
      </c>
      <c r="AG624" s="438">
        <f t="shared" si="220"/>
        <v>9.9999999842474208E-2</v>
      </c>
      <c r="AH624" s="438">
        <f t="shared" si="221"/>
        <v>0.84946617772846833</v>
      </c>
      <c r="AI624" s="438">
        <f t="shared" si="222"/>
        <v>9.3253387577570804E-2</v>
      </c>
      <c r="AJ624" s="437">
        <f t="shared" si="223"/>
        <v>4.0415067206384943E-41</v>
      </c>
    </row>
    <row r="625" spans="2:36" ht="12" customHeight="1" x14ac:dyDescent="0.2">
      <c r="B625" s="332">
        <v>41694</v>
      </c>
      <c r="C625" s="338">
        <v>41701</v>
      </c>
      <c r="D625" s="93">
        <v>4.0999999999999996</v>
      </c>
      <c r="E625" s="110">
        <v>5.0999999999999996</v>
      </c>
      <c r="F625" s="94">
        <v>3.72</v>
      </c>
      <c r="G625" s="94">
        <v>3.52</v>
      </c>
      <c r="H625" s="94"/>
      <c r="I625" s="211"/>
      <c r="J625" s="395">
        <f t="shared" si="208"/>
        <v>1.6500000000000001E-2</v>
      </c>
      <c r="K625" s="394">
        <f t="shared" si="212"/>
        <v>1.6500000000000001E-2</v>
      </c>
      <c r="L625" s="394">
        <f t="shared" si="204"/>
        <v>1.6500000000000001E-2</v>
      </c>
      <c r="M625" s="394">
        <f t="shared" si="204"/>
        <v>1.6500000000000001E-2</v>
      </c>
      <c r="N625" s="384"/>
      <c r="O625" s="385"/>
      <c r="P625" s="305">
        <f t="shared" si="202"/>
        <v>4.067417596003935E-4</v>
      </c>
      <c r="Q625" s="306">
        <f t="shared" si="215"/>
        <v>4.067417596003935E-4</v>
      </c>
      <c r="R625" s="306">
        <f t="shared" si="201"/>
        <v>4.0412979877040104E-4</v>
      </c>
      <c r="S625" s="306">
        <f t="shared" si="211"/>
        <v>4.0412979877040104E-4</v>
      </c>
      <c r="T625" s="306">
        <f>ND代替値*2.71828^(-(0.69315/2.062)*(C625-事故日Fk)/365.25)</f>
        <v>4.0412979877040104E-4</v>
      </c>
      <c r="U625" s="100"/>
      <c r="V625" s="283">
        <f t="shared" si="210"/>
        <v>1.0274576687620968E-3</v>
      </c>
      <c r="W625" s="283">
        <f t="shared" si="216"/>
        <v>1.0274576687620968E-3</v>
      </c>
      <c r="X625" s="283">
        <f t="shared" si="214"/>
        <v>1.0270038637021155E-3</v>
      </c>
      <c r="Y625" s="283">
        <f t="shared" si="213"/>
        <v>1.0270038637021155E-3</v>
      </c>
      <c r="Z625" s="99"/>
      <c r="AA625" s="100"/>
      <c r="AB625" s="221">
        <v>111.3</v>
      </c>
      <c r="AC625" s="6"/>
      <c r="AD625" s="438">
        <f t="shared" si="217"/>
        <v>9.336398760928323E-2</v>
      </c>
      <c r="AE625" s="438">
        <f t="shared" si="218"/>
        <v>3.6739072615491002E-3</v>
      </c>
      <c r="AF625" s="225">
        <f t="shared" si="219"/>
        <v>7.1444814071692481E-6</v>
      </c>
      <c r="AG625" s="438">
        <f t="shared" si="220"/>
        <v>9.9999999838313147E-2</v>
      </c>
      <c r="AH625" s="438">
        <f t="shared" si="221"/>
        <v>0.8458132398471373</v>
      </c>
      <c r="AI625" s="438">
        <f t="shared" si="222"/>
        <v>9.3081485408306186E-2</v>
      </c>
      <c r="AJ625" s="437">
        <f t="shared" si="223"/>
        <v>3.6809628161480837E-42</v>
      </c>
    </row>
    <row r="626" spans="2:36" ht="12" customHeight="1" x14ac:dyDescent="0.2">
      <c r="B626" s="334">
        <v>41722</v>
      </c>
      <c r="C626" s="340">
        <v>41730</v>
      </c>
      <c r="D626" s="97">
        <v>4.4000000000000004</v>
      </c>
      <c r="E626" s="114">
        <v>5.2</v>
      </c>
      <c r="F626" s="98">
        <v>3.46</v>
      </c>
      <c r="G626" s="98">
        <v>3.32</v>
      </c>
      <c r="H626" s="98">
        <v>2.4500000000000002</v>
      </c>
      <c r="I626" s="212">
        <v>2.36</v>
      </c>
      <c r="J626" s="396">
        <f t="shared" si="208"/>
        <v>1.6500000000000001E-2</v>
      </c>
      <c r="K626" s="399">
        <f t="shared" si="212"/>
        <v>1.6500000000000001E-2</v>
      </c>
      <c r="L626" s="399">
        <f t="shared" ref="L626:M645" si="224">ND代替値</f>
        <v>1.6500000000000001E-2</v>
      </c>
      <c r="M626" s="399">
        <f t="shared" si="224"/>
        <v>1.6500000000000001E-2</v>
      </c>
      <c r="N626" s="363">
        <f>ND代替値</f>
        <v>1.6500000000000001E-2</v>
      </c>
      <c r="O626" s="386">
        <f>ND代替値</f>
        <v>1.6500000000000001E-2</v>
      </c>
      <c r="P626" s="310">
        <f t="shared" si="202"/>
        <v>3.9639412500851206E-4</v>
      </c>
      <c r="Q626" s="311">
        <f t="shared" si="215"/>
        <v>3.9639412500851206E-4</v>
      </c>
      <c r="R626" s="311">
        <f t="shared" si="201"/>
        <v>3.93486305582595E-4</v>
      </c>
      <c r="S626" s="311">
        <f t="shared" si="211"/>
        <v>3.93486305582595E-4</v>
      </c>
      <c r="T626" s="311">
        <f>ND代替値</f>
        <v>1.1000000000000001E-3</v>
      </c>
      <c r="U626" s="319">
        <f>ND代替値*2.71828^(-(0.69315/2.062)*(C626-事故日Fk)/365.25)</f>
        <v>3.93486305582595E-4</v>
      </c>
      <c r="V626" s="297">
        <f t="shared" si="210"/>
        <v>1.025643650781338E-3</v>
      </c>
      <c r="W626" s="297">
        <f t="shared" si="216"/>
        <v>1.025643650781338E-3</v>
      </c>
      <c r="X626" s="297">
        <f t="shared" si="214"/>
        <v>1.0251259484322158E-3</v>
      </c>
      <c r="Y626" s="297">
        <f t="shared" si="213"/>
        <v>1.0251259484322158E-3</v>
      </c>
      <c r="Z626" s="297">
        <f>ND代替値*2.71828^(-(0.69315/30.07)*(C626-事故日Fk)/365.25)</f>
        <v>1.0251259484322158E-3</v>
      </c>
      <c r="AA626" s="297">
        <f>ND代替値*2.71828^(-(0.69315/30.07)*(C626-事故日Fk)/365.25)</f>
        <v>1.0251259484322158E-3</v>
      </c>
      <c r="AB626" s="222">
        <v>109.5</v>
      </c>
      <c r="AC626" s="6"/>
      <c r="AD626" s="438">
        <f t="shared" si="217"/>
        <v>9.3193268039292343E-2</v>
      </c>
      <c r="AE626" s="438">
        <f t="shared" si="218"/>
        <v>3.5771482325690452E-3</v>
      </c>
      <c r="AF626" s="225">
        <f t="shared" si="219"/>
        <v>4.8995017255181187E-6</v>
      </c>
      <c r="AG626" s="438">
        <f t="shared" si="220"/>
        <v>9.9999999834003483E-2</v>
      </c>
      <c r="AH626" s="438">
        <f t="shared" si="221"/>
        <v>0.84204639923852076</v>
      </c>
      <c r="AI626" s="438">
        <f t="shared" si="222"/>
        <v>9.2903777928838971E-2</v>
      </c>
      <c r="AJ626" s="437">
        <f t="shared" si="223"/>
        <v>3.0776265298026639E-43</v>
      </c>
    </row>
    <row r="627" spans="2:36" ht="12" customHeight="1" x14ac:dyDescent="0.2">
      <c r="B627" s="330">
        <v>41759</v>
      </c>
      <c r="C627" s="339">
        <v>41759</v>
      </c>
      <c r="D627" s="89">
        <v>5.6</v>
      </c>
      <c r="E627" s="90">
        <v>5.6</v>
      </c>
      <c r="F627" s="90">
        <v>4.08</v>
      </c>
      <c r="G627" s="90">
        <v>4.0199999999999996</v>
      </c>
      <c r="H627" s="90"/>
      <c r="I627" s="210"/>
      <c r="J627" s="402">
        <f t="shared" si="208"/>
        <v>1.6500000000000001E-2</v>
      </c>
      <c r="K627" s="403">
        <f t="shared" si="212"/>
        <v>1.6500000000000001E-2</v>
      </c>
      <c r="L627" s="403">
        <f t="shared" si="224"/>
        <v>1.6500000000000001E-2</v>
      </c>
      <c r="M627" s="360">
        <f t="shared" si="224"/>
        <v>1.6500000000000001E-2</v>
      </c>
      <c r="N627" s="382"/>
      <c r="O627" s="383"/>
      <c r="P627" s="303">
        <f t="shared" si="202"/>
        <v>3.8312312814379719E-4</v>
      </c>
      <c r="Q627" s="304">
        <f t="shared" si="215"/>
        <v>3.8312312814379719E-4</v>
      </c>
      <c r="R627" s="304">
        <f t="shared" si="201"/>
        <v>3.8312312814379719E-4</v>
      </c>
      <c r="S627" s="304">
        <f t="shared" si="211"/>
        <v>3.8312312814379719E-4</v>
      </c>
      <c r="T627" s="120"/>
      <c r="U627" s="281"/>
      <c r="V627" s="287">
        <f t="shared" si="210"/>
        <v>1.023251467001161E-3</v>
      </c>
      <c r="W627" s="287">
        <f t="shared" si="216"/>
        <v>1.023251467001161E-3</v>
      </c>
      <c r="X627" s="287">
        <f t="shared" si="214"/>
        <v>1.023251467001161E-3</v>
      </c>
      <c r="Y627" s="287">
        <f t="shared" si="213"/>
        <v>1.023251467001161E-3</v>
      </c>
      <c r="Z627" s="127"/>
      <c r="AA627" s="281"/>
      <c r="AB627" s="223">
        <v>93.08</v>
      </c>
      <c r="AD627" s="438">
        <f t="shared" si="217"/>
        <v>9.3022860636469196E-2</v>
      </c>
      <c r="AE627" s="438">
        <f t="shared" si="218"/>
        <v>3.4829375285799742E-3</v>
      </c>
      <c r="AF627" s="225">
        <f t="shared" si="219"/>
        <v>3.3599523590706943E-6</v>
      </c>
      <c r="AG627" s="438">
        <f t="shared" si="220"/>
        <v>9.999999982969382E-2</v>
      </c>
      <c r="AH627" s="438">
        <f t="shared" si="221"/>
        <v>0.83829633430507966</v>
      </c>
      <c r="AI627" s="438">
        <f t="shared" si="222"/>
        <v>9.2726409721441985E-2</v>
      </c>
      <c r="AJ627" s="437">
        <f t="shared" si="223"/>
        <v>2.5731814011793977E-44</v>
      </c>
    </row>
    <row r="628" spans="2:36" ht="12" customHeight="1" x14ac:dyDescent="0.2">
      <c r="B628" s="332">
        <v>41789</v>
      </c>
      <c r="C628" s="338">
        <v>41789</v>
      </c>
      <c r="D628" s="93">
        <v>4.3</v>
      </c>
      <c r="E628" s="94">
        <v>4.0999999999999996</v>
      </c>
      <c r="F628" s="94">
        <v>3.26</v>
      </c>
      <c r="G628" s="94">
        <v>3.08</v>
      </c>
      <c r="H628" s="94"/>
      <c r="I628" s="211"/>
      <c r="J628" s="404">
        <f t="shared" si="208"/>
        <v>1.6500000000000001E-2</v>
      </c>
      <c r="K628" s="361">
        <f t="shared" si="212"/>
        <v>1.6500000000000001E-2</v>
      </c>
      <c r="L628" s="361">
        <f t="shared" si="224"/>
        <v>1.6500000000000001E-2</v>
      </c>
      <c r="M628" s="362">
        <f t="shared" si="224"/>
        <v>1.6500000000000001E-2</v>
      </c>
      <c r="N628" s="384"/>
      <c r="O628" s="385"/>
      <c r="P628" s="305">
        <f t="shared" si="202"/>
        <v>3.7268972487626789E-4</v>
      </c>
      <c r="Q628" s="306">
        <f t="shared" si="215"/>
        <v>3.7268972487626789E-4</v>
      </c>
      <c r="R628" s="306">
        <f t="shared" si="201"/>
        <v>3.7268972487626789E-4</v>
      </c>
      <c r="S628" s="306">
        <f t="shared" si="211"/>
        <v>3.7268972487626789E-4</v>
      </c>
      <c r="T628" s="121"/>
      <c r="U628" s="100"/>
      <c r="V628" s="283">
        <f t="shared" si="210"/>
        <v>1.021315955088851E-3</v>
      </c>
      <c r="W628" s="283">
        <f t="shared" si="216"/>
        <v>1.021315955088851E-3</v>
      </c>
      <c r="X628" s="283">
        <f t="shared" si="214"/>
        <v>1.021315955088851E-3</v>
      </c>
      <c r="Y628" s="283">
        <f t="shared" si="213"/>
        <v>1.021315955088851E-3</v>
      </c>
      <c r="Z628" s="99"/>
      <c r="AA628" s="100"/>
      <c r="AB628" s="221">
        <v>99.83</v>
      </c>
      <c r="AC628" s="6"/>
      <c r="AD628" s="438">
        <f t="shared" si="217"/>
        <v>9.2846905008077352E-2</v>
      </c>
      <c r="AE628" s="438">
        <f t="shared" si="218"/>
        <v>3.3880884079660716E-3</v>
      </c>
      <c r="AF628" s="225">
        <f t="shared" si="219"/>
        <v>2.2743924246135287E-6</v>
      </c>
      <c r="AG628" s="438">
        <f t="shared" si="220"/>
        <v>9.9999999825235539E-2</v>
      </c>
      <c r="AH628" s="438">
        <f t="shared" si="221"/>
        <v>0.83443453062381168</v>
      </c>
      <c r="AI628" s="438">
        <f t="shared" si="222"/>
        <v>9.2543281701859381E-2</v>
      </c>
      <c r="AJ628" s="437">
        <f t="shared" si="223"/>
        <v>1.9749734057058749E-45</v>
      </c>
    </row>
    <row r="629" spans="2:36" ht="12" customHeight="1" x14ac:dyDescent="0.2">
      <c r="B629" s="332">
        <v>41820</v>
      </c>
      <c r="C629" s="338">
        <v>41820</v>
      </c>
      <c r="D629" s="93">
        <v>3.3</v>
      </c>
      <c r="E629" s="94">
        <v>3.6</v>
      </c>
      <c r="F629" s="94">
        <v>2.33</v>
      </c>
      <c r="G629" s="94">
        <v>2.2000000000000002</v>
      </c>
      <c r="H629" s="94">
        <v>2.34</v>
      </c>
      <c r="I629" s="211">
        <v>2.27</v>
      </c>
      <c r="J629" s="404">
        <f t="shared" si="208"/>
        <v>1.6500000000000001E-2</v>
      </c>
      <c r="K629" s="361">
        <f t="shared" si="212"/>
        <v>1.6500000000000001E-2</v>
      </c>
      <c r="L629" s="361">
        <f t="shared" si="224"/>
        <v>1.6500000000000001E-2</v>
      </c>
      <c r="M629" s="362">
        <f t="shared" si="224"/>
        <v>1.6500000000000001E-2</v>
      </c>
      <c r="N629" s="404">
        <f>ND代替値</f>
        <v>1.6500000000000001E-2</v>
      </c>
      <c r="O629" s="385">
        <v>4.1000000000000002E-2</v>
      </c>
      <c r="P629" s="305">
        <f t="shared" si="202"/>
        <v>3.6220694254283345E-4</v>
      </c>
      <c r="Q629" s="306">
        <f t="shared" si="215"/>
        <v>3.6220694254283345E-4</v>
      </c>
      <c r="R629" s="306">
        <f t="shared" si="201"/>
        <v>3.6220694254283345E-4</v>
      </c>
      <c r="S629" s="306">
        <f t="shared" si="211"/>
        <v>3.6220694254283345E-4</v>
      </c>
      <c r="T629" s="306">
        <f>ND代替値*2.71828^(-(0.69315/2.062)*(C629-事故日Fk)/365.25)</f>
        <v>3.6220694254283345E-4</v>
      </c>
      <c r="U629" s="320">
        <f>ND代替値*2.71828^(-(0.69315/2.062)*(C629-事故日Fk)/365.25)</f>
        <v>3.6220694254283345E-4</v>
      </c>
      <c r="V629" s="283">
        <f t="shared" si="210"/>
        <v>1.0193197722007637E-3</v>
      </c>
      <c r="W629" s="283">
        <f t="shared" si="216"/>
        <v>1.0193197722007637E-3</v>
      </c>
      <c r="X629" s="283">
        <f t="shared" si="214"/>
        <v>1.0193197722007637E-3</v>
      </c>
      <c r="Y629" s="122">
        <v>8.6999999999999994E-3</v>
      </c>
      <c r="Z629" s="283">
        <f>ND代替値*2.71828^(-(0.69315/30.07)*(C629-事故日Fk)/365.25)</f>
        <v>1.0193197722007637E-3</v>
      </c>
      <c r="AA629" s="283">
        <f>ND代替値*2.71828^(-(0.69315/30.07)*(C629-事故日Fk)/365.25)</f>
        <v>1.0193197722007637E-3</v>
      </c>
      <c r="AB629" s="221">
        <v>79.209999999999994</v>
      </c>
      <c r="AC629" s="6"/>
      <c r="AD629" s="438">
        <f t="shared" si="217"/>
        <v>9.2665433836433067E-2</v>
      </c>
      <c r="AE629" s="438">
        <f t="shared" si="218"/>
        <v>3.2927903867530314E-3</v>
      </c>
      <c r="AF629" s="225">
        <f t="shared" si="219"/>
        <v>1.5196681339429492E-6</v>
      </c>
      <c r="AG629" s="438">
        <f t="shared" si="220"/>
        <v>9.9999999820628641E-2</v>
      </c>
      <c r="AH629" s="438">
        <f t="shared" si="221"/>
        <v>0.83046268887439934</v>
      </c>
      <c r="AI629" s="438">
        <f t="shared" si="222"/>
        <v>9.2354429355502976E-2</v>
      </c>
      <c r="AJ629" s="437">
        <f t="shared" si="223"/>
        <v>1.391516825028987E-46</v>
      </c>
    </row>
    <row r="630" spans="2:36" ht="12" customHeight="1" x14ac:dyDescent="0.2">
      <c r="B630" s="332">
        <v>41851</v>
      </c>
      <c r="C630" s="338">
        <v>41851</v>
      </c>
      <c r="D630" s="93">
        <v>2.9</v>
      </c>
      <c r="E630" s="94">
        <v>3.1</v>
      </c>
      <c r="F630" s="94">
        <v>2.83</v>
      </c>
      <c r="G630" s="94">
        <v>2.71</v>
      </c>
      <c r="H630" s="94"/>
      <c r="I630" s="211"/>
      <c r="J630" s="404">
        <f t="shared" si="208"/>
        <v>1.6500000000000001E-2</v>
      </c>
      <c r="K630" s="361">
        <f t="shared" si="212"/>
        <v>1.6500000000000001E-2</v>
      </c>
      <c r="L630" s="361">
        <f t="shared" si="224"/>
        <v>1.6500000000000001E-2</v>
      </c>
      <c r="M630" s="362">
        <f t="shared" si="224"/>
        <v>1.6500000000000001E-2</v>
      </c>
      <c r="N630" s="384"/>
      <c r="O630" s="385"/>
      <c r="P630" s="305">
        <f t="shared" si="202"/>
        <v>3.5201901332209632E-4</v>
      </c>
      <c r="Q630" s="306">
        <f t="shared" si="215"/>
        <v>3.5201901332209632E-4</v>
      </c>
      <c r="R630" s="306">
        <f t="shared" si="201"/>
        <v>3.5201901332209632E-4</v>
      </c>
      <c r="S630" s="306">
        <f t="shared" si="211"/>
        <v>3.5201901332209632E-4</v>
      </c>
      <c r="T630" s="121"/>
      <c r="U630" s="285"/>
      <c r="V630" s="283">
        <f t="shared" si="210"/>
        <v>1.0173274908928907E-3</v>
      </c>
      <c r="W630" s="283">
        <f t="shared" si="216"/>
        <v>1.0173274908928907E-3</v>
      </c>
      <c r="X630" s="283">
        <f t="shared" si="214"/>
        <v>1.0173274908928907E-3</v>
      </c>
      <c r="Y630" s="283">
        <f t="shared" ref="Y630:Y650" si="225">ND代替値*2.71828^(-(0.69315/30.07)*(C630-事故日Fk)/365.25)</f>
        <v>1.0173274908928907E-3</v>
      </c>
      <c r="Z630" s="99"/>
      <c r="AA630" s="100"/>
      <c r="AB630" s="221">
        <v>74.2</v>
      </c>
      <c r="AC630" s="6"/>
      <c r="AD630" s="438">
        <f t="shared" si="217"/>
        <v>9.248431735389917E-2</v>
      </c>
      <c r="AE630" s="438">
        <f t="shared" si="218"/>
        <v>3.2001728483826938E-3</v>
      </c>
      <c r="AF630" s="225">
        <f t="shared" si="219"/>
        <v>1.0153882031655417E-6</v>
      </c>
      <c r="AG630" s="438">
        <f t="shared" si="220"/>
        <v>9.999999981602177E-2</v>
      </c>
      <c r="AH630" s="438">
        <f t="shared" si="221"/>
        <v>0.82650975277462546</v>
      </c>
      <c r="AI630" s="438">
        <f t="shared" si="222"/>
        <v>9.2165962398642887E-2</v>
      </c>
      <c r="AJ630" s="437">
        <f t="shared" si="223"/>
        <v>9.8042792310242069E-48</v>
      </c>
    </row>
    <row r="631" spans="2:36" ht="12" customHeight="1" x14ac:dyDescent="0.2">
      <c r="B631" s="332">
        <v>41879</v>
      </c>
      <c r="C631" s="338">
        <v>41879</v>
      </c>
      <c r="D631" s="93">
        <v>2</v>
      </c>
      <c r="E631" s="94">
        <v>2.2999999999999998</v>
      </c>
      <c r="F631" s="94">
        <v>2.17</v>
      </c>
      <c r="G631" s="94">
        <v>1.99</v>
      </c>
      <c r="H631" s="94"/>
      <c r="I631" s="211"/>
      <c r="J631" s="404">
        <f t="shared" si="208"/>
        <v>1.6500000000000001E-2</v>
      </c>
      <c r="K631" s="361">
        <f t="shared" si="212"/>
        <v>1.6500000000000001E-2</v>
      </c>
      <c r="L631" s="361">
        <f t="shared" si="224"/>
        <v>1.6500000000000001E-2</v>
      </c>
      <c r="M631" s="362">
        <f t="shared" si="224"/>
        <v>1.6500000000000001E-2</v>
      </c>
      <c r="N631" s="384"/>
      <c r="O631" s="385"/>
      <c r="P631" s="305">
        <f t="shared" si="202"/>
        <v>3.4306354210903388E-4</v>
      </c>
      <c r="Q631" s="306">
        <f t="shared" si="215"/>
        <v>3.4306354210903388E-4</v>
      </c>
      <c r="R631" s="306">
        <f t="shared" si="201"/>
        <v>3.4306354210903388E-4</v>
      </c>
      <c r="S631" s="306">
        <f t="shared" si="211"/>
        <v>3.4306354210903388E-4</v>
      </c>
      <c r="T631" s="121"/>
      <c r="U631" s="100"/>
      <c r="V631" s="283">
        <f t="shared" si="210"/>
        <v>1.015531358149998E-3</v>
      </c>
      <c r="W631" s="283">
        <f t="shared" si="216"/>
        <v>1.015531358149998E-3</v>
      </c>
      <c r="X631" s="283">
        <f t="shared" si="214"/>
        <v>1.015531358149998E-3</v>
      </c>
      <c r="Y631" s="283">
        <f t="shared" si="225"/>
        <v>1.015531358149998E-3</v>
      </c>
      <c r="Z631" s="99"/>
      <c r="AA631" s="100"/>
      <c r="AB631" s="221">
        <v>92</v>
      </c>
      <c r="AC631" s="6"/>
      <c r="AD631" s="438">
        <f t="shared" si="217"/>
        <v>9.2321032559090729E-2</v>
      </c>
      <c r="AE631" s="438">
        <f t="shared" si="218"/>
        <v>3.1187594737184898E-3</v>
      </c>
      <c r="AF631" s="225">
        <f t="shared" si="219"/>
        <v>7.0544350944195492E-7</v>
      </c>
      <c r="AG631" s="438">
        <f t="shared" si="220"/>
        <v>9.9999999811860696E-2</v>
      </c>
      <c r="AH631" s="438">
        <f t="shared" si="221"/>
        <v>0.82295553382588116</v>
      </c>
      <c r="AI631" s="438">
        <f t="shared" si="222"/>
        <v>9.1996064775829889E-2</v>
      </c>
      <c r="AJ631" s="437">
        <f t="shared" si="223"/>
        <v>8.9296368367371022E-49</v>
      </c>
    </row>
    <row r="632" spans="2:36" ht="12" customHeight="1" x14ac:dyDescent="0.2">
      <c r="B632" s="332">
        <v>41908</v>
      </c>
      <c r="C632" s="338">
        <v>41908</v>
      </c>
      <c r="D632" s="93">
        <v>4</v>
      </c>
      <c r="E632" s="94">
        <v>3.9</v>
      </c>
      <c r="F632" s="94">
        <v>3.93</v>
      </c>
      <c r="G632" s="94">
        <v>3.74</v>
      </c>
      <c r="H632" s="94">
        <v>1.91</v>
      </c>
      <c r="I632" s="211">
        <v>1.95</v>
      </c>
      <c r="J632" s="404">
        <f t="shared" si="208"/>
        <v>1.6500000000000001E-2</v>
      </c>
      <c r="K632" s="361">
        <f t="shared" si="212"/>
        <v>1.6500000000000001E-2</v>
      </c>
      <c r="L632" s="361">
        <f t="shared" si="224"/>
        <v>1.6500000000000001E-2</v>
      </c>
      <c r="M632" s="362">
        <f t="shared" si="224"/>
        <v>1.6500000000000001E-2</v>
      </c>
      <c r="N632" s="404">
        <f>ND代替値</f>
        <v>1.6500000000000001E-2</v>
      </c>
      <c r="O632" s="405">
        <f>ND代替値</f>
        <v>1.6500000000000001E-2</v>
      </c>
      <c r="P632" s="305">
        <f t="shared" si="202"/>
        <v>3.3402833984349503E-4</v>
      </c>
      <c r="Q632" s="306">
        <f t="shared" si="215"/>
        <v>3.3402833984349503E-4</v>
      </c>
      <c r="R632" s="306">
        <f t="shared" si="201"/>
        <v>3.3402833984349503E-4</v>
      </c>
      <c r="S632" s="306">
        <f t="shared" si="211"/>
        <v>3.3402833984349503E-4</v>
      </c>
      <c r="T632" s="306">
        <f>ND代替値*2.71828^(-(0.69315/2.062)*(C632-事故日Fk)/365.25)</f>
        <v>3.3402833984349503E-4</v>
      </c>
      <c r="U632" s="125">
        <v>2.5999999999999999E-3</v>
      </c>
      <c r="V632" s="283">
        <f t="shared" si="210"/>
        <v>1.0136744207888692E-3</v>
      </c>
      <c r="W632" s="283">
        <f t="shared" si="216"/>
        <v>1.0136744207888692E-3</v>
      </c>
      <c r="X632" s="283">
        <f t="shared" si="214"/>
        <v>1.0136744207888692E-3</v>
      </c>
      <c r="Y632" s="283">
        <f t="shared" si="225"/>
        <v>1.0136744207888692E-3</v>
      </c>
      <c r="Z632" s="283">
        <f>ND代替値*2.71828^(-(0.69315/30.07)*(C632-事故日Fk)/365.25)</f>
        <v>1.0136744207888692E-3</v>
      </c>
      <c r="AA632" s="100">
        <v>3.7000000000000002E-3</v>
      </c>
      <c r="AB632" s="221">
        <v>99.67</v>
      </c>
      <c r="AC632" s="6"/>
      <c r="AD632" s="438">
        <f t="shared" si="217"/>
        <v>9.2152220071715391E-2</v>
      </c>
      <c r="AE632" s="438">
        <f t="shared" si="218"/>
        <v>3.0366212713044999E-3</v>
      </c>
      <c r="AF632" s="225">
        <f t="shared" si="219"/>
        <v>4.8377502785550155E-7</v>
      </c>
      <c r="AG632" s="438">
        <f t="shared" si="220"/>
        <v>9.9999999807551032E-2</v>
      </c>
      <c r="AH632" s="438">
        <f t="shared" si="221"/>
        <v>0.81929049031762247</v>
      </c>
      <c r="AI632" s="438">
        <f t="shared" si="222"/>
        <v>9.1820429538376325E-2</v>
      </c>
      <c r="AJ632" s="437">
        <f t="shared" si="223"/>
        <v>7.4660051195526296E-50</v>
      </c>
    </row>
    <row r="633" spans="2:36" ht="12" customHeight="1" x14ac:dyDescent="0.2">
      <c r="B633" s="332">
        <v>41939</v>
      </c>
      <c r="C633" s="338">
        <v>41939</v>
      </c>
      <c r="D633" s="93">
        <v>5</v>
      </c>
      <c r="E633" s="94">
        <v>5.0999999999999996</v>
      </c>
      <c r="F633" s="94">
        <v>4.09</v>
      </c>
      <c r="G633" s="94">
        <v>3.86</v>
      </c>
      <c r="H633" s="94"/>
      <c r="I633" s="211"/>
      <c r="J633" s="404">
        <f t="shared" si="208"/>
        <v>1.6500000000000001E-2</v>
      </c>
      <c r="K633" s="361">
        <f t="shared" si="212"/>
        <v>1.6500000000000001E-2</v>
      </c>
      <c r="L633" s="361">
        <f t="shared" si="224"/>
        <v>1.6500000000000001E-2</v>
      </c>
      <c r="M633" s="362">
        <f t="shared" si="224"/>
        <v>1.6500000000000001E-2</v>
      </c>
      <c r="N633" s="384"/>
      <c r="O633" s="385"/>
      <c r="P633" s="305">
        <f t="shared" si="202"/>
        <v>3.2463300064829609E-4</v>
      </c>
      <c r="Q633" s="306">
        <f t="shared" si="215"/>
        <v>3.2463300064829609E-4</v>
      </c>
      <c r="R633" s="306">
        <f t="shared" si="201"/>
        <v>3.2463300064829609E-4</v>
      </c>
      <c r="S633" s="306">
        <f t="shared" si="211"/>
        <v>3.2463300064829609E-4</v>
      </c>
      <c r="T633" s="121"/>
      <c r="U633" s="100"/>
      <c r="V633" s="283">
        <f t="shared" si="210"/>
        <v>1.0116931734356011E-3</v>
      </c>
      <c r="W633" s="283">
        <f t="shared" si="216"/>
        <v>1.0116931734356011E-3</v>
      </c>
      <c r="X633" s="283">
        <f t="shared" si="214"/>
        <v>1.0116931734356011E-3</v>
      </c>
      <c r="Y633" s="283">
        <f t="shared" si="225"/>
        <v>1.0116931734356011E-3</v>
      </c>
      <c r="Z633" s="99"/>
      <c r="AA633" s="100"/>
      <c r="AB633" s="221">
        <v>73.45</v>
      </c>
      <c r="AC633" s="6"/>
      <c r="AD633" s="438">
        <f t="shared" si="217"/>
        <v>9.1972106675963727E-2</v>
      </c>
      <c r="AE633" s="438">
        <f t="shared" si="218"/>
        <v>2.9512090968026915E-3</v>
      </c>
      <c r="AF633" s="225">
        <f t="shared" si="219"/>
        <v>3.232412691289601E-7</v>
      </c>
      <c r="AG633" s="438">
        <f t="shared" si="220"/>
        <v>9.9999999802944148E-2</v>
      </c>
      <c r="AH633" s="438">
        <f t="shared" si="221"/>
        <v>0.81539073299105613</v>
      </c>
      <c r="AI633" s="438">
        <f t="shared" si="222"/>
        <v>9.1633052310738775E-2</v>
      </c>
      <c r="AJ633" s="437">
        <f t="shared" si="223"/>
        <v>5.260360321609942E-51</v>
      </c>
    </row>
    <row r="634" spans="2:36" ht="12" customHeight="1" x14ac:dyDescent="0.2">
      <c r="B634" s="332">
        <v>41971</v>
      </c>
      <c r="C634" s="338">
        <v>41971</v>
      </c>
      <c r="D634" s="93">
        <v>4</v>
      </c>
      <c r="E634" s="94">
        <v>4.3</v>
      </c>
      <c r="F634" s="94">
        <v>4</v>
      </c>
      <c r="G634" s="94">
        <v>3.68</v>
      </c>
      <c r="H634" s="94"/>
      <c r="I634" s="211"/>
      <c r="J634" s="404">
        <f t="shared" si="208"/>
        <v>1.6500000000000001E-2</v>
      </c>
      <c r="K634" s="361">
        <f t="shared" si="212"/>
        <v>1.6500000000000001E-2</v>
      </c>
      <c r="L634" s="361">
        <f t="shared" si="224"/>
        <v>1.6500000000000001E-2</v>
      </c>
      <c r="M634" s="362">
        <f t="shared" si="224"/>
        <v>1.6500000000000001E-2</v>
      </c>
      <c r="N634" s="384"/>
      <c r="O634" s="385"/>
      <c r="P634" s="305">
        <f t="shared" si="202"/>
        <v>3.1521169234836449E-4</v>
      </c>
      <c r="Q634" s="306">
        <f t="shared" si="215"/>
        <v>3.1521169234836449E-4</v>
      </c>
      <c r="R634" s="306">
        <f t="shared" ref="R634:R665" si="226">ND代替値*2.71828^(-(0.69315/2.062)*(C634-事故日Fk)/365.25)</f>
        <v>3.1521169234836449E-4</v>
      </c>
      <c r="S634" s="306">
        <f t="shared" si="211"/>
        <v>3.1521169234836449E-4</v>
      </c>
      <c r="T634" s="121"/>
      <c r="U634" s="100"/>
      <c r="V634" s="283">
        <f t="shared" si="210"/>
        <v>1.009652076568794E-3</v>
      </c>
      <c r="W634" s="283">
        <f t="shared" si="216"/>
        <v>1.009652076568794E-3</v>
      </c>
      <c r="X634" s="283">
        <f t="shared" si="214"/>
        <v>1.009652076568794E-3</v>
      </c>
      <c r="Y634" s="283">
        <f t="shared" si="225"/>
        <v>1.009652076568794E-3</v>
      </c>
      <c r="Z634" s="99"/>
      <c r="AA634" s="100"/>
      <c r="AB634" s="221">
        <v>89.11</v>
      </c>
      <c r="AC634" s="6"/>
      <c r="AD634" s="438">
        <f t="shared" si="217"/>
        <v>9.1786552415344905E-2</v>
      </c>
      <c r="AE634" s="438">
        <f t="shared" si="218"/>
        <v>2.8655608395305862E-3</v>
      </c>
      <c r="AF634" s="225">
        <f t="shared" si="219"/>
        <v>2.1318725414463213E-7</v>
      </c>
      <c r="AG634" s="438">
        <f t="shared" si="220"/>
        <v>9.999999979818866E-2</v>
      </c>
      <c r="AH634" s="438">
        <f t="shared" si="221"/>
        <v>0.81138464642194419</v>
      </c>
      <c r="AI634" s="438">
        <f t="shared" si="222"/>
        <v>9.1440031728000734E-2</v>
      </c>
      <c r="AJ634" s="437">
        <f t="shared" si="223"/>
        <v>3.4023506053200536E-52</v>
      </c>
    </row>
    <row r="635" spans="2:36" ht="12" customHeight="1" x14ac:dyDescent="0.2">
      <c r="B635" s="332">
        <v>41998</v>
      </c>
      <c r="C635" s="338">
        <v>41998</v>
      </c>
      <c r="D635" s="93">
        <v>2.2000000000000002</v>
      </c>
      <c r="E635" s="94">
        <v>2.9</v>
      </c>
      <c r="F635" s="94">
        <v>2.7</v>
      </c>
      <c r="G635" s="94">
        <v>2.13</v>
      </c>
      <c r="H635" s="94">
        <v>2.2999999999999998</v>
      </c>
      <c r="I635" s="211">
        <v>2.87</v>
      </c>
      <c r="J635" s="404">
        <f t="shared" si="208"/>
        <v>1.6500000000000001E-2</v>
      </c>
      <c r="K635" s="361">
        <f t="shared" si="212"/>
        <v>1.6500000000000001E-2</v>
      </c>
      <c r="L635" s="361">
        <f t="shared" si="224"/>
        <v>1.6500000000000001E-2</v>
      </c>
      <c r="M635" s="362">
        <f t="shared" si="224"/>
        <v>1.6500000000000001E-2</v>
      </c>
      <c r="N635" s="434">
        <v>3.3000000000000002E-2</v>
      </c>
      <c r="O635" s="405">
        <f>ND代替値</f>
        <v>1.6500000000000001E-2</v>
      </c>
      <c r="P635" s="305">
        <f t="shared" si="202"/>
        <v>3.0747546224826585E-4</v>
      </c>
      <c r="Q635" s="306">
        <f t="shared" si="215"/>
        <v>3.0747546224826585E-4</v>
      </c>
      <c r="R635" s="306">
        <f t="shared" si="226"/>
        <v>3.0747546224826585E-4</v>
      </c>
      <c r="S635" s="306">
        <f t="shared" si="211"/>
        <v>3.0747546224826585E-4</v>
      </c>
      <c r="T635" s="122">
        <v>1.4E-3</v>
      </c>
      <c r="U635" s="320">
        <f>ND代替値*2.71828^(-(0.69315/2.062)*(C635-事故日Fk)/365.25)</f>
        <v>3.0747546224826585E-4</v>
      </c>
      <c r="V635" s="283">
        <f t="shared" si="210"/>
        <v>1.0079331044780136E-3</v>
      </c>
      <c r="W635" s="283">
        <f t="shared" si="216"/>
        <v>1.0079331044780136E-3</v>
      </c>
      <c r="X635" s="283">
        <f t="shared" si="214"/>
        <v>1.0079331044780136E-3</v>
      </c>
      <c r="Y635" s="283">
        <f t="shared" si="225"/>
        <v>1.0079331044780136E-3</v>
      </c>
      <c r="Z635" s="99">
        <v>1.6000000000000001E-3</v>
      </c>
      <c r="AA635" s="125">
        <v>2.2000000000000001E-3</v>
      </c>
      <c r="AB635" s="221">
        <v>90.36</v>
      </c>
      <c r="AD635" s="438">
        <f t="shared" si="217"/>
        <v>9.1630282225273973E-2</v>
      </c>
      <c r="AE635" s="438">
        <f t="shared" si="218"/>
        <v>2.7952314749842351E-3</v>
      </c>
      <c r="AF635" s="225">
        <f t="shared" si="219"/>
        <v>1.5005148176606144E-7</v>
      </c>
      <c r="AG635" s="438">
        <f t="shared" si="220"/>
        <v>9.9999999794176203E-2</v>
      </c>
      <c r="AH635" s="438">
        <f t="shared" si="221"/>
        <v>0.8080198242919725</v>
      </c>
      <c r="AI635" s="438">
        <f t="shared" si="222"/>
        <v>9.1277486903593053E-2</v>
      </c>
      <c r="AJ635" s="437">
        <f t="shared" si="223"/>
        <v>3.3756765608191527E-53</v>
      </c>
    </row>
    <row r="636" spans="2:36" ht="12" customHeight="1" x14ac:dyDescent="0.2">
      <c r="B636" s="332">
        <v>42034</v>
      </c>
      <c r="C636" s="338">
        <v>42034</v>
      </c>
      <c r="D636" s="93">
        <v>2.6</v>
      </c>
      <c r="E636" s="94">
        <v>3.3</v>
      </c>
      <c r="F636" s="94">
        <v>2.62</v>
      </c>
      <c r="G636" s="94">
        <v>2.59</v>
      </c>
      <c r="H636" s="94"/>
      <c r="I636" s="211"/>
      <c r="J636" s="404">
        <f t="shared" si="208"/>
        <v>1.6500000000000001E-2</v>
      </c>
      <c r="K636" s="361">
        <f t="shared" si="212"/>
        <v>1.6500000000000001E-2</v>
      </c>
      <c r="L636" s="361">
        <f t="shared" si="224"/>
        <v>1.6500000000000001E-2</v>
      </c>
      <c r="M636" s="362">
        <f t="shared" si="224"/>
        <v>1.6500000000000001E-2</v>
      </c>
      <c r="N636" s="384"/>
      <c r="O636" s="385"/>
      <c r="P636" s="305">
        <f t="shared" si="202"/>
        <v>2.9745503342522728E-4</v>
      </c>
      <c r="Q636" s="306">
        <f t="shared" si="215"/>
        <v>2.9745503342522728E-4</v>
      </c>
      <c r="R636" s="306">
        <f t="shared" si="226"/>
        <v>2.9745503342522728E-4</v>
      </c>
      <c r="S636" s="306">
        <f t="shared" si="211"/>
        <v>2.9745503342522728E-4</v>
      </c>
      <c r="T636" s="121"/>
      <c r="U636" s="285"/>
      <c r="V636" s="283">
        <f t="shared" si="210"/>
        <v>1.0056456933443727E-3</v>
      </c>
      <c r="W636" s="283">
        <f t="shared" si="216"/>
        <v>1.0056456933443727E-3</v>
      </c>
      <c r="X636" s="283">
        <f t="shared" si="214"/>
        <v>1.0056456933443727E-3</v>
      </c>
      <c r="Y636" s="283">
        <f t="shared" si="225"/>
        <v>1.0056456933443727E-3</v>
      </c>
      <c r="Z636" s="99"/>
      <c r="AA636" s="100"/>
      <c r="AB636" s="221">
        <v>80.33</v>
      </c>
      <c r="AD636" s="438">
        <f t="shared" si="217"/>
        <v>9.1422335758579332E-2</v>
      </c>
      <c r="AE636" s="438">
        <f t="shared" si="218"/>
        <v>2.7041366675020664E-3</v>
      </c>
      <c r="AF636" s="225">
        <f t="shared" si="219"/>
        <v>9.3946158261196721E-8</v>
      </c>
      <c r="AG636" s="438">
        <f t="shared" si="220"/>
        <v>9.9999999788826288E-2</v>
      </c>
      <c r="AH636" s="438">
        <f t="shared" si="221"/>
        <v>0.80355509093488464</v>
      </c>
      <c r="AI636" s="438">
        <f t="shared" si="222"/>
        <v>9.1061209846804159E-2</v>
      </c>
      <c r="AJ636" s="437">
        <f t="shared" si="223"/>
        <v>1.5504931293451051E-54</v>
      </c>
    </row>
    <row r="637" spans="2:36" ht="12" customHeight="1" x14ac:dyDescent="0.2">
      <c r="B637" s="332">
        <v>42062</v>
      </c>
      <c r="C637" s="338">
        <v>42062</v>
      </c>
      <c r="D637" s="93">
        <v>3.6</v>
      </c>
      <c r="E637" s="94">
        <v>3.8</v>
      </c>
      <c r="F637" s="94">
        <v>2.93</v>
      </c>
      <c r="G637" s="94">
        <v>2.95</v>
      </c>
      <c r="H637" s="94"/>
      <c r="I637" s="211"/>
      <c r="J637" s="404">
        <f t="shared" si="208"/>
        <v>1.6500000000000001E-2</v>
      </c>
      <c r="K637" s="361">
        <f t="shared" si="212"/>
        <v>1.6500000000000001E-2</v>
      </c>
      <c r="L637" s="361">
        <f t="shared" si="224"/>
        <v>1.6500000000000001E-2</v>
      </c>
      <c r="M637" s="362">
        <f t="shared" si="224"/>
        <v>1.6500000000000001E-2</v>
      </c>
      <c r="N637" s="384"/>
      <c r="O637" s="385"/>
      <c r="P637" s="305">
        <f t="shared" si="202"/>
        <v>2.8988768652574962E-4</v>
      </c>
      <c r="Q637" s="306">
        <f t="shared" si="215"/>
        <v>2.8988768652574962E-4</v>
      </c>
      <c r="R637" s="306">
        <f t="shared" si="226"/>
        <v>2.8988768652574962E-4</v>
      </c>
      <c r="S637" s="306">
        <f t="shared" si="211"/>
        <v>2.8988768652574962E-4</v>
      </c>
      <c r="T637" s="121"/>
      <c r="U637" s="285"/>
      <c r="V637" s="283">
        <f t="shared" si="210"/>
        <v>1.0038701852865103E-3</v>
      </c>
      <c r="W637" s="283">
        <f t="shared" si="216"/>
        <v>1.0038701852865103E-3</v>
      </c>
      <c r="X637" s="283">
        <f t="shared" si="214"/>
        <v>1.0038701852865103E-3</v>
      </c>
      <c r="Y637" s="283">
        <f t="shared" si="225"/>
        <v>1.0038701852865103E-3</v>
      </c>
      <c r="Z637" s="99"/>
      <c r="AA637" s="100"/>
      <c r="AB637" s="221">
        <v>55.9</v>
      </c>
      <c r="AD637" s="438">
        <f t="shared" si="217"/>
        <v>9.1260925935137294E-2</v>
      </c>
      <c r="AE637" s="438">
        <f t="shared" si="218"/>
        <v>2.6353426047795421E-3</v>
      </c>
      <c r="AF637" s="225">
        <f t="shared" si="219"/>
        <v>6.5269329873791263E-8</v>
      </c>
      <c r="AG637" s="438">
        <f t="shared" si="220"/>
        <v>9.9999999784665214E-2</v>
      </c>
      <c r="AH637" s="438">
        <f t="shared" si="221"/>
        <v>0.80009958333685205</v>
      </c>
      <c r="AI637" s="438">
        <f t="shared" si="222"/>
        <v>9.0893348711512917E-2</v>
      </c>
      <c r="AJ637" s="437">
        <f t="shared" si="223"/>
        <v>1.4121732191282437E-55</v>
      </c>
    </row>
    <row r="638" spans="2:36" ht="12" customHeight="1" x14ac:dyDescent="0.2">
      <c r="B638" s="334">
        <v>42094</v>
      </c>
      <c r="C638" s="340">
        <v>42094</v>
      </c>
      <c r="D638" s="97"/>
      <c r="E638" s="98">
        <v>3.6</v>
      </c>
      <c r="F638" s="98">
        <v>3.5</v>
      </c>
      <c r="G638" s="98">
        <v>3.31</v>
      </c>
      <c r="H638" s="98">
        <v>2.1</v>
      </c>
      <c r="I638" s="212">
        <v>2.3199999999999998</v>
      </c>
      <c r="J638" s="415"/>
      <c r="K638" s="363">
        <f t="shared" si="212"/>
        <v>1.6500000000000001E-2</v>
      </c>
      <c r="L638" s="363">
        <f t="shared" si="224"/>
        <v>1.6500000000000001E-2</v>
      </c>
      <c r="M638" s="370">
        <f t="shared" si="224"/>
        <v>1.6500000000000001E-2</v>
      </c>
      <c r="N638" s="416">
        <f>ND代替値</f>
        <v>1.6500000000000001E-2</v>
      </c>
      <c r="O638" s="417">
        <f>ND代替値</f>
        <v>1.6500000000000001E-2</v>
      </c>
      <c r="P638" s="318"/>
      <c r="Q638" s="311">
        <f t="shared" si="215"/>
        <v>2.8147473632765226E-4</v>
      </c>
      <c r="R638" s="311">
        <f t="shared" si="226"/>
        <v>2.8147473632765226E-4</v>
      </c>
      <c r="S638" s="311">
        <f t="shared" si="211"/>
        <v>2.8147473632765226E-4</v>
      </c>
      <c r="T638" s="311">
        <f>ND代替値*2.71828^(-(0.69315/2.062)*(C638-事故日Fk)/365.25)</f>
        <v>2.8147473632765226E-4</v>
      </c>
      <c r="U638" s="319">
        <f>ND代替値*2.71828^(-(0.69315/2.062)*(C638-事故日Fk)/365.25)</f>
        <v>2.8147473632765226E-4</v>
      </c>
      <c r="V638" s="292"/>
      <c r="W638" s="297">
        <f t="shared" si="216"/>
        <v>1.0018448713438341E-3</v>
      </c>
      <c r="X638" s="126">
        <v>6.4999999999999997E-3</v>
      </c>
      <c r="Y638" s="297">
        <f t="shared" si="225"/>
        <v>1.0018448713438341E-3</v>
      </c>
      <c r="Z638" s="297">
        <f>ND代替値*2.71828^(-(0.69315/30.07)*(C638-事故日Fk)/365.25)</f>
        <v>1.0018448713438341E-3</v>
      </c>
      <c r="AA638" s="297">
        <f>ND代替値*2.71828^(-(0.69315/30.07)*(C638-事故日Fk)/365.25)</f>
        <v>1.0018448713438341E-3</v>
      </c>
      <c r="AB638" s="222">
        <v>60.5</v>
      </c>
      <c r="AD638" s="438">
        <f t="shared" si="217"/>
        <v>9.1076806485803102E-2</v>
      </c>
      <c r="AE638" s="438">
        <f t="shared" si="218"/>
        <v>2.5588612393422933E-3</v>
      </c>
      <c r="AF638" s="225">
        <f t="shared" si="219"/>
        <v>4.3047068999417943E-8</v>
      </c>
      <c r="AG638" s="438">
        <f t="shared" si="220"/>
        <v>9.9999999779909726E-2</v>
      </c>
      <c r="AH638" s="438">
        <f t="shared" si="221"/>
        <v>0.79616862353430418</v>
      </c>
      <c r="AI638" s="438">
        <f t="shared" si="222"/>
        <v>9.0701886278549179E-2</v>
      </c>
      <c r="AJ638" s="437">
        <f t="shared" si="223"/>
        <v>9.1338009435961824E-57</v>
      </c>
    </row>
    <row r="639" spans="2:36" ht="12" customHeight="1" x14ac:dyDescent="0.2">
      <c r="B639" s="330">
        <v>42124</v>
      </c>
      <c r="C639" s="339">
        <v>42124</v>
      </c>
      <c r="D639" s="89">
        <v>3.9</v>
      </c>
      <c r="E639" s="90">
        <v>3.1</v>
      </c>
      <c r="F639" s="90">
        <v>3.29</v>
      </c>
      <c r="G639" s="90">
        <v>3.34</v>
      </c>
      <c r="H639" s="90"/>
      <c r="I639" s="210"/>
      <c r="J639" s="418">
        <f t="shared" ref="J639:K655" si="227">ND代替値</f>
        <v>1.6500000000000001E-2</v>
      </c>
      <c r="K639" s="364">
        <f t="shared" si="212"/>
        <v>1.6500000000000001E-2</v>
      </c>
      <c r="L639" s="364">
        <f t="shared" si="224"/>
        <v>1.6500000000000001E-2</v>
      </c>
      <c r="M639" s="360">
        <f t="shared" si="224"/>
        <v>1.6500000000000001E-2</v>
      </c>
      <c r="N639" s="382"/>
      <c r="O639" s="383"/>
      <c r="P639" s="303">
        <f t="shared" ref="P639:Q674" si="228">ND代替値*2.71828^(-(0.69315/2.062)*(B639-事故日Fk)/365.25)</f>
        <v>2.7380947360139472E-4</v>
      </c>
      <c r="Q639" s="304">
        <f t="shared" si="215"/>
        <v>2.7380947360139472E-4</v>
      </c>
      <c r="R639" s="304">
        <f t="shared" si="226"/>
        <v>2.7380947360139472E-4</v>
      </c>
      <c r="S639" s="304">
        <f t="shared" si="211"/>
        <v>2.7380947360139472E-4</v>
      </c>
      <c r="T639" s="120"/>
      <c r="U639" s="281"/>
      <c r="V639" s="287">
        <f>ND代替値*2.71828^(-(0.69315/30.07)*(B639-事故日Fk)/365.25)</f>
        <v>9.9994985067168606E-4</v>
      </c>
      <c r="W639" s="287">
        <f t="shared" si="216"/>
        <v>9.9994985067168606E-4</v>
      </c>
      <c r="X639" s="287">
        <f>ND代替値*2.71828^(-(0.69315/30.07)*(C639-事故日Fk)/365.25)</f>
        <v>9.9994985067168606E-4</v>
      </c>
      <c r="Y639" s="287">
        <f t="shared" si="225"/>
        <v>9.9994985067168606E-4</v>
      </c>
      <c r="Z639" s="127"/>
      <c r="AA639" s="281"/>
      <c r="AB639" s="223">
        <v>67.53</v>
      </c>
      <c r="AD639" s="438">
        <f t="shared" si="217"/>
        <v>9.0904531879244188E-2</v>
      </c>
      <c r="AE639" s="438">
        <f t="shared" si="218"/>
        <v>2.4891770327399522E-3</v>
      </c>
      <c r="AF639" s="225">
        <f t="shared" si="219"/>
        <v>2.9139082097333952E-8</v>
      </c>
      <c r="AG639" s="438">
        <f t="shared" si="220"/>
        <v>9.9999999775451445E-2</v>
      </c>
      <c r="AH639" s="438">
        <f t="shared" si="221"/>
        <v>0.79250089078222963</v>
      </c>
      <c r="AI639" s="438">
        <f t="shared" si="222"/>
        <v>9.0522756547801522E-2</v>
      </c>
      <c r="AJ639" s="437">
        <f t="shared" si="223"/>
        <v>7.0103934174037019E-58</v>
      </c>
    </row>
    <row r="640" spans="2:36" ht="12" customHeight="1" x14ac:dyDescent="0.2">
      <c r="B640" s="332">
        <v>42153</v>
      </c>
      <c r="C640" s="338">
        <v>42153</v>
      </c>
      <c r="D640" s="93">
        <v>4.9000000000000004</v>
      </c>
      <c r="E640" s="94">
        <v>3.3</v>
      </c>
      <c r="F640" s="94">
        <v>4.1399999999999997</v>
      </c>
      <c r="G640" s="94">
        <v>4.03</v>
      </c>
      <c r="H640" s="94"/>
      <c r="I640" s="211"/>
      <c r="J640" s="404">
        <f t="shared" si="227"/>
        <v>1.6500000000000001E-2</v>
      </c>
      <c r="K640" s="404">
        <f t="shared" si="227"/>
        <v>1.6500000000000001E-2</v>
      </c>
      <c r="L640" s="361">
        <f t="shared" si="224"/>
        <v>1.6500000000000001E-2</v>
      </c>
      <c r="M640" s="362">
        <f t="shared" si="224"/>
        <v>1.6500000000000001E-2</v>
      </c>
      <c r="N640" s="384"/>
      <c r="O640" s="385"/>
      <c r="P640" s="305">
        <f t="shared" si="228"/>
        <v>2.6659820317318032E-4</v>
      </c>
      <c r="Q640" s="305">
        <f t="shared" si="228"/>
        <v>2.6659820317318032E-4</v>
      </c>
      <c r="R640" s="306">
        <f t="shared" si="226"/>
        <v>2.6659820317318032E-4</v>
      </c>
      <c r="S640" s="306">
        <f t="shared" si="211"/>
        <v>2.6659820317318032E-4</v>
      </c>
      <c r="T640" s="121"/>
      <c r="U640" s="100"/>
      <c r="V640" s="283">
        <f>ND代替値*2.71828^(-(0.69315/30.07)*(B640-事故日Fk)/365.25)</f>
        <v>9.9812140468420849E-4</v>
      </c>
      <c r="W640" s="283">
        <f t="shared" si="216"/>
        <v>9.9812140468420849E-4</v>
      </c>
      <c r="X640" s="122">
        <v>7.7000000000000002E-3</v>
      </c>
      <c r="Y640" s="283">
        <f t="shared" si="225"/>
        <v>9.9812140468420849E-4</v>
      </c>
      <c r="Z640" s="99"/>
      <c r="AA640" s="100"/>
      <c r="AB640" s="221">
        <v>70.17</v>
      </c>
      <c r="AD640" s="438">
        <f t="shared" si="217"/>
        <v>9.0738309516746218E-2</v>
      </c>
      <c r="AE640" s="438">
        <f t="shared" si="218"/>
        <v>2.4236200288470936E-3</v>
      </c>
      <c r="AF640" s="225">
        <f t="shared" si="219"/>
        <v>1.9982833585743464E-8</v>
      </c>
      <c r="AG640" s="438">
        <f t="shared" si="220"/>
        <v>9.9999999771141782E-2</v>
      </c>
      <c r="AH640" s="438">
        <f t="shared" si="221"/>
        <v>0.7889714774352562</v>
      </c>
      <c r="AI640" s="438">
        <f t="shared" si="222"/>
        <v>9.0349934091971867E-2</v>
      </c>
      <c r="AJ640" s="437">
        <f t="shared" si="223"/>
        <v>5.861339503650103E-59</v>
      </c>
    </row>
    <row r="641" spans="2:36" ht="12" customHeight="1" x14ac:dyDescent="0.2">
      <c r="B641" s="332">
        <v>42185</v>
      </c>
      <c r="C641" s="338">
        <v>42185</v>
      </c>
      <c r="D641" s="93">
        <v>2.9</v>
      </c>
      <c r="E641" s="94">
        <v>1.18</v>
      </c>
      <c r="F641" s="94">
        <v>2.39</v>
      </c>
      <c r="G641" s="94">
        <v>2.39</v>
      </c>
      <c r="H641" s="94">
        <v>2.58</v>
      </c>
      <c r="I641" s="211">
        <v>2.71</v>
      </c>
      <c r="J641" s="404">
        <f t="shared" si="227"/>
        <v>1.6500000000000001E-2</v>
      </c>
      <c r="K641" s="404">
        <f t="shared" si="227"/>
        <v>1.6500000000000001E-2</v>
      </c>
      <c r="L641" s="361">
        <f t="shared" si="224"/>
        <v>1.6500000000000001E-2</v>
      </c>
      <c r="M641" s="362">
        <f t="shared" si="224"/>
        <v>1.6500000000000001E-2</v>
      </c>
      <c r="N641" s="404">
        <f>ND代替値</f>
        <v>1.6500000000000001E-2</v>
      </c>
      <c r="O641" s="405">
        <f>ND代替値</f>
        <v>1.6500000000000001E-2</v>
      </c>
      <c r="P641" s="305">
        <f t="shared" si="228"/>
        <v>2.5886114668389413E-4</v>
      </c>
      <c r="Q641" s="305">
        <f t="shared" si="228"/>
        <v>2.5886114668389413E-4</v>
      </c>
      <c r="R641" s="306">
        <f t="shared" si="226"/>
        <v>2.5886114668389413E-4</v>
      </c>
      <c r="S641" s="306">
        <f t="shared" si="211"/>
        <v>2.5886114668389413E-4</v>
      </c>
      <c r="T641" s="306">
        <f>ND代替値*2.71828^(-(0.69315/2.062)*(C641-事故日Fk)/365.25)</f>
        <v>2.5886114668389413E-4</v>
      </c>
      <c r="U641" s="320">
        <f>ND代替値*2.71828^(-(0.69315/2.062)*(C641-事故日Fk)/365.25)</f>
        <v>2.5886114668389413E-4</v>
      </c>
      <c r="V641" s="209">
        <v>2.5000000000000001E-2</v>
      </c>
      <c r="W641" s="283">
        <f t="shared" si="216"/>
        <v>9.9610768893986282E-4</v>
      </c>
      <c r="X641" s="283">
        <f t="shared" ref="X641:X650" si="229">ND代替値*2.71828^(-(0.69315/30.07)*(C641-事故日Fk)/365.25)</f>
        <v>9.9610768893986282E-4</v>
      </c>
      <c r="Y641" s="283">
        <f t="shared" si="225"/>
        <v>9.9610768893986282E-4</v>
      </c>
      <c r="Z641" s="283">
        <f>ND代替値*2.71828^(-(0.69315/30.07)*(C641-事故日Fk)/365.25)</f>
        <v>9.9610768893986282E-4</v>
      </c>
      <c r="AA641" s="283">
        <f>ND代替値*2.71828^(-(0.69315/30.07)*(C641-事故日Fk)/365.25)</f>
        <v>9.9610768893986282E-4</v>
      </c>
      <c r="AB641" s="221">
        <v>56.38</v>
      </c>
      <c r="AD641" s="438">
        <f t="shared" si="217"/>
        <v>9.0555244449078434E-2</v>
      </c>
      <c r="AE641" s="438">
        <f t="shared" si="218"/>
        <v>2.3532831516717644E-3</v>
      </c>
      <c r="AF641" s="225">
        <f t="shared" si="219"/>
        <v>1.3179274520402267E-8</v>
      </c>
      <c r="AG641" s="438">
        <f t="shared" si="220"/>
        <v>9.999999976638628E-2</v>
      </c>
      <c r="AH641" s="438">
        <f t="shared" si="221"/>
        <v>0.78509519099823522</v>
      </c>
      <c r="AI641" s="438">
        <f t="shared" si="222"/>
        <v>9.0159616335561937E-2</v>
      </c>
      <c r="AJ641" s="437">
        <f t="shared" si="223"/>
        <v>3.7910581764342016E-60</v>
      </c>
    </row>
    <row r="642" spans="2:36" ht="12" customHeight="1" x14ac:dyDescent="0.2">
      <c r="B642" s="332">
        <v>42216</v>
      </c>
      <c r="C642" s="338">
        <v>42216</v>
      </c>
      <c r="D642" s="93">
        <v>2</v>
      </c>
      <c r="E642" s="94">
        <v>0.73</v>
      </c>
      <c r="F642" s="94">
        <v>1.5</v>
      </c>
      <c r="G642" s="94">
        <v>1.44</v>
      </c>
      <c r="H642" s="94"/>
      <c r="I642" s="211"/>
      <c r="J642" s="404">
        <f t="shared" si="227"/>
        <v>1.6500000000000001E-2</v>
      </c>
      <c r="K642" s="404">
        <f t="shared" si="227"/>
        <v>1.6500000000000001E-2</v>
      </c>
      <c r="L642" s="361">
        <f t="shared" si="224"/>
        <v>1.6500000000000001E-2</v>
      </c>
      <c r="M642" s="362">
        <f t="shared" si="224"/>
        <v>1.6500000000000001E-2</v>
      </c>
      <c r="N642" s="384"/>
      <c r="O642" s="385"/>
      <c r="P642" s="305">
        <f t="shared" si="228"/>
        <v>2.5158006305280809E-4</v>
      </c>
      <c r="Q642" s="305">
        <f t="shared" si="228"/>
        <v>2.5158006305280809E-4</v>
      </c>
      <c r="R642" s="306">
        <f t="shared" si="226"/>
        <v>2.5158006305280809E-4</v>
      </c>
      <c r="S642" s="306">
        <f t="shared" si="211"/>
        <v>2.5158006305280809E-4</v>
      </c>
      <c r="T642" s="121"/>
      <c r="U642" s="285"/>
      <c r="V642" s="283">
        <f t="shared" ref="V642:V674" si="230">ND代替値*2.71828^(-(0.69315/30.07)*(B642-事故日Fk)/365.25)</f>
        <v>9.9416077612268197E-4</v>
      </c>
      <c r="W642" s="283">
        <f t="shared" si="216"/>
        <v>9.9416077612268197E-4</v>
      </c>
      <c r="X642" s="283">
        <f t="shared" si="229"/>
        <v>9.9416077612268197E-4</v>
      </c>
      <c r="Y642" s="283">
        <f t="shared" si="225"/>
        <v>9.9416077612268197E-4</v>
      </c>
      <c r="Z642" s="99"/>
      <c r="AA642" s="100"/>
      <c r="AB642" s="221">
        <v>47.83</v>
      </c>
      <c r="AD642" s="438">
        <f t="shared" si="217"/>
        <v>9.0378252374789275E-2</v>
      </c>
      <c r="AE642" s="438">
        <f t="shared" si="218"/>
        <v>2.2870914822982554E-3</v>
      </c>
      <c r="AF642" s="225">
        <f t="shared" si="219"/>
        <v>8.8059225401899793E-9</v>
      </c>
      <c r="AG642" s="438">
        <f t="shared" si="220"/>
        <v>9.9999999761779382E-2</v>
      </c>
      <c r="AH642" s="438">
        <f t="shared" si="221"/>
        <v>0.7813582005664772</v>
      </c>
      <c r="AI642" s="438">
        <f t="shared" si="222"/>
        <v>8.9975628316351419E-2</v>
      </c>
      <c r="AJ642" s="437">
        <f t="shared" si="223"/>
        <v>2.6710846950805783E-61</v>
      </c>
    </row>
    <row r="643" spans="2:36" ht="12" customHeight="1" x14ac:dyDescent="0.2">
      <c r="B643" s="332">
        <v>42247</v>
      </c>
      <c r="C643" s="338">
        <v>42247</v>
      </c>
      <c r="D643" s="93">
        <v>2.6</v>
      </c>
      <c r="E643" s="94">
        <v>0.52</v>
      </c>
      <c r="F643" s="94">
        <v>2.61</v>
      </c>
      <c r="G643" s="94">
        <v>2.76</v>
      </c>
      <c r="H643" s="94"/>
      <c r="I643" s="211"/>
      <c r="J643" s="404">
        <f t="shared" si="227"/>
        <v>1.6500000000000001E-2</v>
      </c>
      <c r="K643" s="404">
        <f t="shared" si="227"/>
        <v>1.6500000000000001E-2</v>
      </c>
      <c r="L643" s="361">
        <f t="shared" si="224"/>
        <v>1.6500000000000001E-2</v>
      </c>
      <c r="M643" s="362">
        <f t="shared" si="224"/>
        <v>1.6500000000000001E-2</v>
      </c>
      <c r="N643" s="384"/>
      <c r="O643" s="385"/>
      <c r="P643" s="305">
        <f t="shared" si="228"/>
        <v>2.4450377716569413E-4</v>
      </c>
      <c r="Q643" s="305">
        <f t="shared" si="228"/>
        <v>2.4450377716569413E-4</v>
      </c>
      <c r="R643" s="306">
        <f t="shared" si="226"/>
        <v>2.4450377716569413E-4</v>
      </c>
      <c r="S643" s="306">
        <f t="shared" si="211"/>
        <v>2.4450377716569413E-4</v>
      </c>
      <c r="T643" s="121"/>
      <c r="U643" s="100"/>
      <c r="V643" s="283">
        <f t="shared" si="230"/>
        <v>9.9221766858635565E-4</v>
      </c>
      <c r="W643" s="283">
        <f t="shared" si="216"/>
        <v>9.9221766858635565E-4</v>
      </c>
      <c r="X643" s="283">
        <f t="shared" si="229"/>
        <v>9.9221766858635565E-4</v>
      </c>
      <c r="Y643" s="283">
        <f t="shared" si="225"/>
        <v>9.9221766858635565E-4</v>
      </c>
      <c r="Z643" s="99"/>
      <c r="AA643" s="100"/>
      <c r="AB643" s="221">
        <v>48.26</v>
      </c>
      <c r="AD643" s="438">
        <f t="shared" si="217"/>
        <v>9.0201606235123244E-2</v>
      </c>
      <c r="AE643" s="438">
        <f t="shared" si="218"/>
        <v>2.2227616105972192E-3</v>
      </c>
      <c r="AF643" s="225">
        <f t="shared" si="219"/>
        <v>5.883804276463223E-9</v>
      </c>
      <c r="AG643" s="438">
        <f t="shared" si="220"/>
        <v>9.9999999757172511E-2</v>
      </c>
      <c r="AH643" s="438">
        <f t="shared" si="221"/>
        <v>0.77763899791083491</v>
      </c>
      <c r="AI643" s="438">
        <f t="shared" si="222"/>
        <v>8.9792015760043142E-2</v>
      </c>
      <c r="AJ643" s="437">
        <f t="shared" si="223"/>
        <v>1.8819794147828826E-62</v>
      </c>
    </row>
    <row r="644" spans="2:36" ht="12" customHeight="1" x14ac:dyDescent="0.2">
      <c r="B644" s="332">
        <v>42282</v>
      </c>
      <c r="C644" s="338">
        <v>42282</v>
      </c>
      <c r="D644" s="93">
        <v>3.4</v>
      </c>
      <c r="E644" s="94">
        <v>2.9</v>
      </c>
      <c r="F644" s="94">
        <v>3.1</v>
      </c>
      <c r="G644" s="94">
        <v>3.26</v>
      </c>
      <c r="H644" s="94">
        <v>1.78</v>
      </c>
      <c r="I644" s="211">
        <v>1.9</v>
      </c>
      <c r="J644" s="404">
        <f t="shared" si="227"/>
        <v>1.6500000000000001E-2</v>
      </c>
      <c r="K644" s="361">
        <f t="shared" ref="K644:K674" si="231">ND代替値</f>
        <v>1.6500000000000001E-2</v>
      </c>
      <c r="L644" s="361">
        <f t="shared" si="224"/>
        <v>1.6500000000000001E-2</v>
      </c>
      <c r="M644" s="362">
        <f t="shared" si="224"/>
        <v>1.6500000000000001E-2</v>
      </c>
      <c r="N644" s="404">
        <f>ND代替値</f>
        <v>1.6500000000000001E-2</v>
      </c>
      <c r="O644" s="405">
        <f>ND代替値</f>
        <v>1.6500000000000001E-2</v>
      </c>
      <c r="P644" s="305">
        <f t="shared" si="228"/>
        <v>2.3675334853272981E-4</v>
      </c>
      <c r="Q644" s="306">
        <f t="shared" ref="Q644:Q674" si="232">ND代替値*2.71828^(-(0.69315/2.062)*(B644-事故日Fk)/365.25)</f>
        <v>2.3675334853272981E-4</v>
      </c>
      <c r="R644" s="306">
        <f t="shared" si="226"/>
        <v>2.3675334853272981E-4</v>
      </c>
      <c r="S644" s="306">
        <f t="shared" si="211"/>
        <v>2.3675334853272981E-4</v>
      </c>
      <c r="T644" s="306">
        <f>ND代替値*2.71828^(-(0.69315/2.062)*(C644-事故日Fk)/365.25)</f>
        <v>2.3675334853272981E-4</v>
      </c>
      <c r="U644" s="320">
        <f>ND代替値*2.71828^(-(0.69315/2.062)*(C644-事故日Fk)/365.25)</f>
        <v>2.3675334853272981E-4</v>
      </c>
      <c r="V644" s="283">
        <f t="shared" si="230"/>
        <v>9.9002840163864574E-4</v>
      </c>
      <c r="W644" s="283">
        <f t="shared" ref="W644:W674" si="233">ND代替値*2.71828^(-(0.69315/30.07)*(B644-事故日Fk)/365.25)</f>
        <v>9.9002840163864574E-4</v>
      </c>
      <c r="X644" s="283">
        <f t="shared" si="229"/>
        <v>9.9002840163864574E-4</v>
      </c>
      <c r="Y644" s="283">
        <f t="shared" si="225"/>
        <v>9.9002840163864574E-4</v>
      </c>
      <c r="Z644" s="283">
        <f>ND代替値*2.71828^(-(0.69315/30.07)*(C644-事故日Fk)/365.25)</f>
        <v>9.9002840163864574E-4</v>
      </c>
      <c r="AA644" s="283">
        <f>ND代替値*2.71828^(-(0.69315/30.07)*(C644-事故日Fk)/365.25)</f>
        <v>9.9002840163864574E-4</v>
      </c>
      <c r="AB644" s="221">
        <v>58.14</v>
      </c>
      <c r="AD644" s="438">
        <f t="shared" si="217"/>
        <v>9.0002581967149609E-2</v>
      </c>
      <c r="AE644" s="438">
        <f t="shared" si="218"/>
        <v>2.1523031684793619E-3</v>
      </c>
      <c r="AF644" s="225">
        <f t="shared" si="219"/>
        <v>3.732036463253527E-9</v>
      </c>
      <c r="AG644" s="438">
        <f t="shared" si="220"/>
        <v>9.9999999751971186E-2</v>
      </c>
      <c r="AH644" s="438">
        <f t="shared" si="221"/>
        <v>0.77346117066589581</v>
      </c>
      <c r="AI644" s="438">
        <f t="shared" si="222"/>
        <v>8.9585161559303794E-2</v>
      </c>
      <c r="AJ644" s="437">
        <f t="shared" si="223"/>
        <v>9.4164569465058747E-64</v>
      </c>
    </row>
    <row r="645" spans="2:36" ht="12" customHeight="1" x14ac:dyDescent="0.2">
      <c r="B645" s="332">
        <v>42310</v>
      </c>
      <c r="C645" s="338">
        <v>42310</v>
      </c>
      <c r="D645" s="93">
        <v>4.3</v>
      </c>
      <c r="E645" s="94">
        <v>3.6</v>
      </c>
      <c r="F645" s="94">
        <v>4.0199999999999996</v>
      </c>
      <c r="G645" s="94">
        <v>3.86</v>
      </c>
      <c r="H645" s="94"/>
      <c r="I645" s="211"/>
      <c r="J645" s="404">
        <f t="shared" si="227"/>
        <v>1.6500000000000001E-2</v>
      </c>
      <c r="K645" s="361">
        <f t="shared" si="231"/>
        <v>1.6500000000000001E-2</v>
      </c>
      <c r="L645" s="361">
        <f t="shared" si="224"/>
        <v>1.6500000000000001E-2</v>
      </c>
      <c r="M645" s="362">
        <f t="shared" si="224"/>
        <v>1.6500000000000001E-2</v>
      </c>
      <c r="N645" s="384"/>
      <c r="O645" s="385"/>
      <c r="P645" s="305">
        <f t="shared" si="228"/>
        <v>2.3073027103651236E-4</v>
      </c>
      <c r="Q645" s="306">
        <f t="shared" si="232"/>
        <v>2.3073027103651236E-4</v>
      </c>
      <c r="R645" s="306">
        <f t="shared" si="226"/>
        <v>2.3073027103651236E-4</v>
      </c>
      <c r="S645" s="306">
        <f t="shared" si="211"/>
        <v>2.3073027103651236E-4</v>
      </c>
      <c r="T645" s="121"/>
      <c r="U645" s="100"/>
      <c r="V645" s="283">
        <f t="shared" si="230"/>
        <v>9.8828046653957912E-4</v>
      </c>
      <c r="W645" s="283">
        <f t="shared" si="233"/>
        <v>9.8828046653957912E-4</v>
      </c>
      <c r="X645" s="283">
        <f t="shared" si="229"/>
        <v>9.8828046653957912E-4</v>
      </c>
      <c r="Y645" s="283">
        <f t="shared" si="225"/>
        <v>9.8828046653957912E-4</v>
      </c>
      <c r="Z645" s="99"/>
      <c r="AA645" s="100"/>
      <c r="AB645" s="221">
        <v>48.62</v>
      </c>
      <c r="AC645" s="6"/>
      <c r="AD645" s="438">
        <f t="shared" si="217"/>
        <v>8.9843678776325375E-2</v>
      </c>
      <c r="AE645" s="438">
        <f t="shared" si="218"/>
        <v>2.0975479185137485E-3</v>
      </c>
      <c r="AF645" s="225">
        <f t="shared" si="219"/>
        <v>2.5928417247661242E-9</v>
      </c>
      <c r="AG645" s="438">
        <f t="shared" si="220"/>
        <v>9.9999999747810112E-2</v>
      </c>
      <c r="AH645" s="438">
        <f t="shared" si="221"/>
        <v>0.77013507519071234</v>
      </c>
      <c r="AI645" s="438">
        <f t="shared" si="222"/>
        <v>8.942002135361253E-2</v>
      </c>
      <c r="AJ645" s="437">
        <f t="shared" si="223"/>
        <v>8.5764122828111872E-65</v>
      </c>
    </row>
    <row r="646" spans="2:36" ht="12" customHeight="1" x14ac:dyDescent="0.2">
      <c r="B646" s="332">
        <v>42338</v>
      </c>
      <c r="C646" s="338">
        <v>42338</v>
      </c>
      <c r="D646" s="93">
        <v>3.3</v>
      </c>
      <c r="E646" s="94">
        <v>3</v>
      </c>
      <c r="F646" s="94">
        <v>2.9</v>
      </c>
      <c r="G646" s="94">
        <v>3.08</v>
      </c>
      <c r="H646" s="94"/>
      <c r="I646" s="211"/>
      <c r="J646" s="404">
        <f t="shared" si="227"/>
        <v>1.6500000000000001E-2</v>
      </c>
      <c r="K646" s="361">
        <f t="shared" si="231"/>
        <v>1.6500000000000001E-2</v>
      </c>
      <c r="L646" s="361">
        <f t="shared" ref="L646:M665" si="234">ND代替値</f>
        <v>1.6500000000000001E-2</v>
      </c>
      <c r="M646" s="362">
        <f t="shared" si="234"/>
        <v>1.6500000000000001E-2</v>
      </c>
      <c r="N646" s="384"/>
      <c r="O646" s="385"/>
      <c r="P646" s="305">
        <f t="shared" si="228"/>
        <v>2.2486042247137549E-4</v>
      </c>
      <c r="Q646" s="306">
        <f t="shared" si="232"/>
        <v>2.2486042247137549E-4</v>
      </c>
      <c r="R646" s="306">
        <f t="shared" si="226"/>
        <v>2.2486042247137549E-4</v>
      </c>
      <c r="S646" s="306">
        <f t="shared" si="211"/>
        <v>2.2486042247137549E-4</v>
      </c>
      <c r="T646" s="121"/>
      <c r="U646" s="100"/>
      <c r="V646" s="283">
        <f t="shared" si="230"/>
        <v>9.8653561749047366E-4</v>
      </c>
      <c r="W646" s="283">
        <f t="shared" si="233"/>
        <v>9.8653561749047366E-4</v>
      </c>
      <c r="X646" s="283">
        <f t="shared" si="229"/>
        <v>9.8653561749047366E-4</v>
      </c>
      <c r="Y646" s="283">
        <f t="shared" si="225"/>
        <v>9.8653561749047366E-4</v>
      </c>
      <c r="Z646" s="99"/>
      <c r="AA646" s="100"/>
      <c r="AB646" s="221">
        <v>51.22</v>
      </c>
      <c r="AC646" s="6"/>
      <c r="AD646" s="438">
        <f t="shared" si="217"/>
        <v>8.9685056135497612E-2</v>
      </c>
      <c r="AE646" s="438">
        <f t="shared" si="218"/>
        <v>2.0441856588306862E-3</v>
      </c>
      <c r="AF646" s="225">
        <f t="shared" si="219"/>
        <v>1.8013833133418257E-9</v>
      </c>
      <c r="AG646" s="438">
        <f t="shared" si="220"/>
        <v>9.9999999743649065E-2</v>
      </c>
      <c r="AH646" s="438">
        <f t="shared" si="221"/>
        <v>0.7668232828396282</v>
      </c>
      <c r="AI646" s="438">
        <f t="shared" si="222"/>
        <v>8.9255185565383532E-2</v>
      </c>
      <c r="AJ646" s="437">
        <f t="shared" si="223"/>
        <v>7.8113082301139062E-66</v>
      </c>
    </row>
    <row r="647" spans="2:36" ht="12" customHeight="1" x14ac:dyDescent="0.2">
      <c r="B647" s="332">
        <v>42363</v>
      </c>
      <c r="C647" s="338">
        <v>42363</v>
      </c>
      <c r="D647" s="93">
        <v>3.5</v>
      </c>
      <c r="E647" s="94">
        <v>3.3</v>
      </c>
      <c r="F647" s="94">
        <v>3</v>
      </c>
      <c r="G647" s="94">
        <v>3.16</v>
      </c>
      <c r="H647" s="94">
        <v>2.54</v>
      </c>
      <c r="I647" s="211">
        <v>2.59</v>
      </c>
      <c r="J647" s="404">
        <f t="shared" si="227"/>
        <v>1.6500000000000001E-2</v>
      </c>
      <c r="K647" s="361">
        <f t="shared" si="231"/>
        <v>1.6500000000000001E-2</v>
      </c>
      <c r="L647" s="361">
        <f t="shared" si="234"/>
        <v>1.6500000000000001E-2</v>
      </c>
      <c r="M647" s="362">
        <f t="shared" si="234"/>
        <v>1.6500000000000001E-2</v>
      </c>
      <c r="N647" s="404">
        <f>ND代替値</f>
        <v>1.6500000000000001E-2</v>
      </c>
      <c r="O647" s="405">
        <f>ND代替値</f>
        <v>1.6500000000000001E-2</v>
      </c>
      <c r="P647" s="305">
        <f t="shared" si="228"/>
        <v>2.1974579000603789E-4</v>
      </c>
      <c r="Q647" s="306">
        <f t="shared" si="232"/>
        <v>2.1974579000603789E-4</v>
      </c>
      <c r="R647" s="306">
        <f t="shared" si="226"/>
        <v>2.1974579000603789E-4</v>
      </c>
      <c r="S647" s="306">
        <f t="shared" ref="S647:S674" si="235">ND代替値*2.71828^(-(0.69315/2.062)*(C647-事故日Fk)/365.25)</f>
        <v>2.1974579000603789E-4</v>
      </c>
      <c r="T647" s="306">
        <f>ND代替値*2.71828^(-(0.69315/2.062)*(C647-事故日Fk)/365.25)</f>
        <v>2.1974579000603789E-4</v>
      </c>
      <c r="U647" s="320">
        <f>ND代替値*2.71828^(-(0.69315/2.062)*(C647-事故日Fk)/365.25)</f>
        <v>2.1974579000603789E-4</v>
      </c>
      <c r="V647" s="283">
        <f t="shared" si="230"/>
        <v>9.8498031990477963E-4</v>
      </c>
      <c r="W647" s="283">
        <f t="shared" si="233"/>
        <v>9.8498031990477963E-4</v>
      </c>
      <c r="X647" s="283">
        <f t="shared" si="229"/>
        <v>9.8498031990477963E-4</v>
      </c>
      <c r="Y647" s="283">
        <f t="shared" si="225"/>
        <v>9.8498031990477963E-4</v>
      </c>
      <c r="Z647" s="283">
        <f>ND代替値*2.71828^(-(0.69315/30.07)*(C647-事故日Fk)/365.25)</f>
        <v>9.8498031990477963E-4</v>
      </c>
      <c r="AA647" s="283">
        <f>ND代替値*2.71828^(-(0.69315/30.07)*(C647-事故日Fk)/365.25)</f>
        <v>9.8498031990477963E-4</v>
      </c>
      <c r="AB647" s="221">
        <v>42.92</v>
      </c>
      <c r="AC647" s="6"/>
      <c r="AD647" s="438">
        <f t="shared" si="217"/>
        <v>8.9543665445889056E-2</v>
      </c>
      <c r="AE647" s="438">
        <f t="shared" si="218"/>
        <v>1.9976890000548897E-3</v>
      </c>
      <c r="AF647" s="225">
        <f t="shared" si="219"/>
        <v>1.3013167981992392E-9</v>
      </c>
      <c r="AG647" s="438">
        <f t="shared" si="220"/>
        <v>9.9999999739933843E-2</v>
      </c>
      <c r="AH647" s="438">
        <f t="shared" si="221"/>
        <v>0.76387836176323431</v>
      </c>
      <c r="AI647" s="438">
        <f t="shared" si="222"/>
        <v>8.9108267537704955E-2</v>
      </c>
      <c r="AJ647" s="437">
        <f t="shared" si="223"/>
        <v>9.196716846470406E-67</v>
      </c>
    </row>
    <row r="648" spans="2:36" ht="12" customHeight="1" x14ac:dyDescent="0.2">
      <c r="B648" s="332">
        <v>42398</v>
      </c>
      <c r="C648" s="338">
        <v>42398</v>
      </c>
      <c r="D648" s="93">
        <v>2.7</v>
      </c>
      <c r="E648" s="94">
        <v>2.21</v>
      </c>
      <c r="F648" s="94">
        <v>2.72</v>
      </c>
      <c r="G648" s="94">
        <v>2.84</v>
      </c>
      <c r="H648" s="94"/>
      <c r="I648" s="211"/>
      <c r="J648" s="404">
        <f t="shared" si="227"/>
        <v>1.6500000000000001E-2</v>
      </c>
      <c r="K648" s="361">
        <f t="shared" si="231"/>
        <v>1.6500000000000001E-2</v>
      </c>
      <c r="L648" s="361">
        <f t="shared" si="234"/>
        <v>1.6500000000000001E-2</v>
      </c>
      <c r="M648" s="362">
        <f t="shared" si="234"/>
        <v>1.6500000000000001E-2</v>
      </c>
      <c r="N648" s="384"/>
      <c r="O648" s="385"/>
      <c r="P648" s="305">
        <f t="shared" si="228"/>
        <v>2.1278015502657502E-4</v>
      </c>
      <c r="Q648" s="306">
        <f t="shared" si="232"/>
        <v>2.1278015502657502E-4</v>
      </c>
      <c r="R648" s="306">
        <f t="shared" si="226"/>
        <v>2.1278015502657502E-4</v>
      </c>
      <c r="S648" s="306">
        <f t="shared" si="235"/>
        <v>2.1278015502657502E-4</v>
      </c>
      <c r="T648" s="121"/>
      <c r="U648" s="285"/>
      <c r="V648" s="283">
        <f t="shared" si="230"/>
        <v>9.8280702171952899E-4</v>
      </c>
      <c r="W648" s="283">
        <f t="shared" si="233"/>
        <v>9.8280702171952899E-4</v>
      </c>
      <c r="X648" s="283">
        <f t="shared" si="229"/>
        <v>9.8280702171952899E-4</v>
      </c>
      <c r="Y648" s="283">
        <f t="shared" si="225"/>
        <v>9.8280702171952899E-4</v>
      </c>
      <c r="Z648" s="99"/>
      <c r="AA648" s="100"/>
      <c r="AB648" s="221">
        <v>44.48</v>
      </c>
      <c r="AC648" s="6"/>
      <c r="AD648" s="438">
        <f t="shared" si="217"/>
        <v>8.9346092883593534E-2</v>
      </c>
      <c r="AE648" s="438">
        <f t="shared" si="218"/>
        <v>1.9343650456961365E-3</v>
      </c>
      <c r="AF648" s="225">
        <f t="shared" si="219"/>
        <v>8.2541184460391448E-10</v>
      </c>
      <c r="AG648" s="438">
        <f t="shared" si="220"/>
        <v>9.9999999734732503E-2</v>
      </c>
      <c r="AH648" s="438">
        <f t="shared" si="221"/>
        <v>0.75977446285877148</v>
      </c>
      <c r="AI648" s="438">
        <f t="shared" si="222"/>
        <v>8.8902988490288992E-2</v>
      </c>
      <c r="AJ648" s="437">
        <f t="shared" si="223"/>
        <v>4.6015640529196283E-68</v>
      </c>
    </row>
    <row r="649" spans="2:36" ht="12" customHeight="1" x14ac:dyDescent="0.2">
      <c r="B649" s="332">
        <v>42429</v>
      </c>
      <c r="C649" s="338">
        <v>42429</v>
      </c>
      <c r="D649" s="93">
        <v>3.2</v>
      </c>
      <c r="E649" s="94">
        <v>3</v>
      </c>
      <c r="F649" s="94">
        <v>3.1</v>
      </c>
      <c r="G649" s="94">
        <v>3.17</v>
      </c>
      <c r="H649" s="94"/>
      <c r="I649" s="211"/>
      <c r="J649" s="404">
        <f t="shared" si="227"/>
        <v>1.6500000000000001E-2</v>
      </c>
      <c r="K649" s="361">
        <f t="shared" si="231"/>
        <v>1.6500000000000001E-2</v>
      </c>
      <c r="L649" s="361">
        <f t="shared" si="234"/>
        <v>1.6500000000000001E-2</v>
      </c>
      <c r="M649" s="362">
        <f t="shared" si="234"/>
        <v>1.6500000000000001E-2</v>
      </c>
      <c r="N649" s="384"/>
      <c r="O649" s="385"/>
      <c r="P649" s="305">
        <f t="shared" si="228"/>
        <v>2.067952085653905E-4</v>
      </c>
      <c r="Q649" s="306">
        <f t="shared" si="232"/>
        <v>2.067952085653905E-4</v>
      </c>
      <c r="R649" s="306">
        <f t="shared" si="226"/>
        <v>2.067952085653905E-4</v>
      </c>
      <c r="S649" s="306">
        <f t="shared" si="235"/>
        <v>2.067952085653905E-4</v>
      </c>
      <c r="T649" s="121"/>
      <c r="U649" s="285"/>
      <c r="V649" s="283">
        <f t="shared" si="230"/>
        <v>9.8088610532801176E-4</v>
      </c>
      <c r="W649" s="283">
        <f t="shared" si="233"/>
        <v>9.8088610532801176E-4</v>
      </c>
      <c r="X649" s="283">
        <f t="shared" si="229"/>
        <v>9.8088610532801176E-4</v>
      </c>
      <c r="Y649" s="283">
        <f t="shared" si="225"/>
        <v>9.8088610532801176E-4</v>
      </c>
      <c r="Z649" s="99"/>
      <c r="AA649" s="100"/>
      <c r="AB649" s="221">
        <v>51.67</v>
      </c>
      <c r="AC649" s="6"/>
      <c r="AD649" s="438">
        <f t="shared" si="217"/>
        <v>8.9171464120728336E-2</v>
      </c>
      <c r="AE649" s="438">
        <f t="shared" si="218"/>
        <v>1.87995644150355E-3</v>
      </c>
      <c r="AF649" s="225">
        <f t="shared" si="219"/>
        <v>5.5151084045524103E-10</v>
      </c>
      <c r="AG649" s="438">
        <f t="shared" si="220"/>
        <v>9.9999999730125619E-2</v>
      </c>
      <c r="AH649" s="438">
        <f t="shared" si="221"/>
        <v>0.75615799707149889</v>
      </c>
      <c r="AI649" s="438">
        <f t="shared" si="222"/>
        <v>8.8721564861628618E-2</v>
      </c>
      <c r="AJ649" s="437">
        <f t="shared" si="223"/>
        <v>3.2421468474394968E-69</v>
      </c>
    </row>
    <row r="650" spans="2:36" ht="12" customHeight="1" x14ac:dyDescent="0.2">
      <c r="B650" s="334">
        <v>42460</v>
      </c>
      <c r="C650" s="340">
        <v>42460</v>
      </c>
      <c r="D650" s="97">
        <v>3.7</v>
      </c>
      <c r="E650" s="98">
        <v>3.1</v>
      </c>
      <c r="F650" s="98">
        <v>3.37</v>
      </c>
      <c r="G650" s="98">
        <v>3.52</v>
      </c>
      <c r="H650" s="98">
        <v>2.67</v>
      </c>
      <c r="I650" s="212">
        <v>2.4</v>
      </c>
      <c r="J650" s="416">
        <f t="shared" si="227"/>
        <v>1.6500000000000001E-2</v>
      </c>
      <c r="K650" s="363">
        <f t="shared" si="231"/>
        <v>1.6500000000000001E-2</v>
      </c>
      <c r="L650" s="363">
        <f t="shared" si="234"/>
        <v>1.6500000000000001E-2</v>
      </c>
      <c r="M650" s="370">
        <f t="shared" si="234"/>
        <v>1.6500000000000001E-2</v>
      </c>
      <c r="N650" s="416">
        <f>ND代替値</f>
        <v>1.6500000000000001E-2</v>
      </c>
      <c r="O650" s="417">
        <f>ND代替値</f>
        <v>1.6500000000000001E-2</v>
      </c>
      <c r="P650" s="310">
        <f t="shared" si="228"/>
        <v>2.0097860291652832E-4</v>
      </c>
      <c r="Q650" s="311">
        <f t="shared" si="232"/>
        <v>2.0097860291652832E-4</v>
      </c>
      <c r="R650" s="311">
        <f t="shared" si="226"/>
        <v>2.0097860291652832E-4</v>
      </c>
      <c r="S650" s="311">
        <f t="shared" si="235"/>
        <v>2.0097860291652832E-4</v>
      </c>
      <c r="T650" s="311">
        <f>ND代替値*2.71828^(-(0.69315/2.062)*(C650-事故日Fk)/365.25)</f>
        <v>2.0097860291652832E-4</v>
      </c>
      <c r="U650" s="319">
        <f>ND代替値*2.71828^(-(0.69315/2.062)*(C650-事故日Fk)/365.25)</f>
        <v>2.0097860291652832E-4</v>
      </c>
      <c r="V650" s="297">
        <f t="shared" si="230"/>
        <v>9.7896894340680405E-4</v>
      </c>
      <c r="W650" s="297">
        <f t="shared" si="233"/>
        <v>9.7896894340680405E-4</v>
      </c>
      <c r="X650" s="297">
        <f t="shared" si="229"/>
        <v>9.7896894340680405E-4</v>
      </c>
      <c r="Y650" s="297">
        <f t="shared" si="225"/>
        <v>9.7896894340680405E-4</v>
      </c>
      <c r="Z650" s="297">
        <f>ND代替値*2.71828^(-(0.69315/30.07)*(C650-事故日Fk)/365.25)</f>
        <v>9.7896894340680405E-4</v>
      </c>
      <c r="AA650" s="297">
        <f>ND代替値*2.71828^(-(0.69315/30.07)*(C650-事故日Fk)/365.25)</f>
        <v>9.7896894340680405E-4</v>
      </c>
      <c r="AB650" s="222">
        <v>36.729999999999997</v>
      </c>
      <c r="AC650" s="6"/>
      <c r="AD650" s="438">
        <f t="shared" si="217"/>
        <v>8.8997176673345835E-2</v>
      </c>
      <c r="AE650" s="438">
        <f t="shared" si="218"/>
        <v>1.8270782083320755E-3</v>
      </c>
      <c r="AF650" s="225">
        <f t="shared" si="219"/>
        <v>3.6849993022041486E-10</v>
      </c>
      <c r="AG650" s="438">
        <f t="shared" si="220"/>
        <v>9.9999999725518748E-2</v>
      </c>
      <c r="AH650" s="438">
        <f t="shared" si="221"/>
        <v>0.75255874537265632</v>
      </c>
      <c r="AI650" s="438">
        <f t="shared" si="222"/>
        <v>8.8540511462738891E-2</v>
      </c>
      <c r="AJ650" s="437">
        <f t="shared" si="223"/>
        <v>2.284335512768328E-70</v>
      </c>
    </row>
    <row r="651" spans="2:36" ht="12" customHeight="1" x14ac:dyDescent="0.2">
      <c r="B651" s="330">
        <v>42488</v>
      </c>
      <c r="C651" s="339">
        <v>42488</v>
      </c>
      <c r="D651" s="89">
        <v>4.4000000000000004</v>
      </c>
      <c r="E651" s="90">
        <v>4</v>
      </c>
      <c r="F651" s="90">
        <v>3.67</v>
      </c>
      <c r="G651" s="90">
        <v>3.86</v>
      </c>
      <c r="H651" s="90"/>
      <c r="I651" s="210"/>
      <c r="J651" s="418">
        <f t="shared" si="227"/>
        <v>1.6500000000000001E-2</v>
      </c>
      <c r="K651" s="364">
        <f t="shared" si="231"/>
        <v>1.6500000000000001E-2</v>
      </c>
      <c r="L651" s="364">
        <f t="shared" si="234"/>
        <v>1.6500000000000001E-2</v>
      </c>
      <c r="M651" s="360">
        <f t="shared" si="234"/>
        <v>1.6500000000000001E-2</v>
      </c>
      <c r="N651" s="382"/>
      <c r="O651" s="383"/>
      <c r="P651" s="303">
        <f t="shared" si="228"/>
        <v>1.9586564587516071E-4</v>
      </c>
      <c r="Q651" s="304">
        <f t="shared" si="232"/>
        <v>1.9586564587516071E-4</v>
      </c>
      <c r="R651" s="304">
        <f t="shared" si="226"/>
        <v>1.9586564587516071E-4</v>
      </c>
      <c r="S651" s="304">
        <f t="shared" si="235"/>
        <v>1.9586564587516071E-4</v>
      </c>
      <c r="T651" s="120"/>
      <c r="U651" s="281"/>
      <c r="V651" s="287">
        <f t="shared" si="230"/>
        <v>9.7724053422758783E-4</v>
      </c>
      <c r="W651" s="287">
        <f t="shared" si="233"/>
        <v>9.7724053422758783E-4</v>
      </c>
      <c r="X651" s="127">
        <v>7.4999999999999997E-3</v>
      </c>
      <c r="Y651" s="123">
        <v>7.3000000000000001E-3</v>
      </c>
      <c r="Z651" s="127"/>
      <c r="AA651" s="281"/>
      <c r="AB651" s="223">
        <v>32.6</v>
      </c>
      <c r="AC651" s="6"/>
      <c r="AD651" s="438">
        <f t="shared" si="217"/>
        <v>8.8840048566144358E-2</v>
      </c>
      <c r="AE651" s="438">
        <f t="shared" si="218"/>
        <v>1.780596780683279E-3</v>
      </c>
      <c r="AF651" s="225">
        <f t="shared" si="219"/>
        <v>2.5601625387548805E-10</v>
      </c>
      <c r="AG651" s="438">
        <f t="shared" si="220"/>
        <v>9.9999999721357674E-2</v>
      </c>
      <c r="AH651" s="438">
        <f t="shared" si="221"/>
        <v>0.74932253606736077</v>
      </c>
      <c r="AI651" s="438">
        <f t="shared" si="222"/>
        <v>8.8377296952428658E-2</v>
      </c>
      <c r="AJ651" s="437">
        <f t="shared" si="223"/>
        <v>2.080549325618403E-71</v>
      </c>
    </row>
    <row r="652" spans="2:36" ht="12" customHeight="1" x14ac:dyDescent="0.2">
      <c r="B652" s="332">
        <v>42521</v>
      </c>
      <c r="C652" s="338">
        <v>42521</v>
      </c>
      <c r="D652" s="93">
        <v>4.3</v>
      </c>
      <c r="E652" s="94">
        <v>3.5</v>
      </c>
      <c r="F652" s="94">
        <v>4.04</v>
      </c>
      <c r="G652" s="94">
        <v>4.24</v>
      </c>
      <c r="H652" s="94"/>
      <c r="I652" s="211"/>
      <c r="J652" s="404">
        <f t="shared" si="227"/>
        <v>1.6500000000000001E-2</v>
      </c>
      <c r="K652" s="361">
        <f t="shared" si="231"/>
        <v>1.6500000000000001E-2</v>
      </c>
      <c r="L652" s="361">
        <f t="shared" si="234"/>
        <v>1.6500000000000001E-2</v>
      </c>
      <c r="M652" s="362">
        <f t="shared" si="234"/>
        <v>1.6500000000000001E-2</v>
      </c>
      <c r="N652" s="384"/>
      <c r="O652" s="385"/>
      <c r="P652" s="305">
        <f t="shared" si="228"/>
        <v>1.9000639724262098E-4</v>
      </c>
      <c r="Q652" s="306">
        <f t="shared" si="232"/>
        <v>1.9000639724262098E-4</v>
      </c>
      <c r="R652" s="306">
        <f t="shared" si="226"/>
        <v>1.9000639724262098E-4</v>
      </c>
      <c r="S652" s="306">
        <f t="shared" si="235"/>
        <v>1.9000639724262098E-4</v>
      </c>
      <c r="T652" s="121"/>
      <c r="U652" s="100"/>
      <c r="V652" s="283">
        <f t="shared" si="230"/>
        <v>9.7520739775681519E-4</v>
      </c>
      <c r="W652" s="283">
        <f t="shared" si="233"/>
        <v>9.7520739775681519E-4</v>
      </c>
      <c r="X652" s="99">
        <v>8.8000000000000005E-3</v>
      </c>
      <c r="Y652" s="122">
        <v>7.4999999999999997E-3</v>
      </c>
      <c r="Z652" s="99"/>
      <c r="AA652" s="100"/>
      <c r="AB652" s="221">
        <v>46.05</v>
      </c>
      <c r="AC652" s="6"/>
      <c r="AD652" s="438">
        <f t="shared" si="217"/>
        <v>8.8655217977892289E-2</v>
      </c>
      <c r="AE652" s="438">
        <f t="shared" si="218"/>
        <v>1.727330884023827E-3</v>
      </c>
      <c r="AF652" s="225">
        <f t="shared" si="219"/>
        <v>1.6666831593738753E-10</v>
      </c>
      <c r="AG652" s="438">
        <f t="shared" si="220"/>
        <v>9.9999999716453569E-2</v>
      </c>
      <c r="AH652" s="438">
        <f t="shared" si="221"/>
        <v>0.74552629379705193</v>
      </c>
      <c r="AI652" s="438">
        <f t="shared" si="222"/>
        <v>8.8185323205657876E-2</v>
      </c>
      <c r="AJ652" s="437">
        <f t="shared" si="223"/>
        <v>1.2353156674346293E-72</v>
      </c>
    </row>
    <row r="653" spans="2:36" ht="12" customHeight="1" x14ac:dyDescent="0.2">
      <c r="B653" s="332">
        <v>42551</v>
      </c>
      <c r="C653" s="338">
        <v>42551</v>
      </c>
      <c r="D653" s="93">
        <v>2.4</v>
      </c>
      <c r="E653" s="94">
        <v>1.6</v>
      </c>
      <c r="F653" s="94">
        <v>1.96</v>
      </c>
      <c r="G653" s="94">
        <v>2.17</v>
      </c>
      <c r="H653" s="94">
        <v>2.86</v>
      </c>
      <c r="I653" s="211">
        <v>2.74</v>
      </c>
      <c r="J653" s="404">
        <f t="shared" si="227"/>
        <v>1.6500000000000001E-2</v>
      </c>
      <c r="K653" s="361">
        <f t="shared" si="231"/>
        <v>1.6500000000000001E-2</v>
      </c>
      <c r="L653" s="361">
        <f t="shared" si="234"/>
        <v>1.6500000000000001E-2</v>
      </c>
      <c r="M653" s="362">
        <f t="shared" si="234"/>
        <v>1.6500000000000001E-2</v>
      </c>
      <c r="N653" s="404">
        <f>ND代替値</f>
        <v>1.6500000000000001E-2</v>
      </c>
      <c r="O653" s="405">
        <f>ND代替値</f>
        <v>1.6500000000000001E-2</v>
      </c>
      <c r="P653" s="305">
        <f t="shared" si="228"/>
        <v>1.8483204670041476E-4</v>
      </c>
      <c r="Q653" s="306">
        <f t="shared" si="232"/>
        <v>1.8483204670041476E-4</v>
      </c>
      <c r="R653" s="306">
        <f t="shared" si="226"/>
        <v>1.8483204670041476E-4</v>
      </c>
      <c r="S653" s="306">
        <f t="shared" si="235"/>
        <v>1.8483204670041476E-4</v>
      </c>
      <c r="T653" s="306">
        <f>ND代替値*2.71828^(-(0.69315/2.062)*(C653-事故日Fk)/365.25)</f>
        <v>1.8483204670041476E-4</v>
      </c>
      <c r="U653" s="320">
        <f>ND代替値*2.71828^(-(0.69315/2.062)*(C653-事故日Fk)/365.25)</f>
        <v>1.8483204670041476E-4</v>
      </c>
      <c r="V653" s="283">
        <f t="shared" si="230"/>
        <v>9.7336276269280396E-4</v>
      </c>
      <c r="W653" s="283">
        <f t="shared" si="233"/>
        <v>9.7336276269280396E-4</v>
      </c>
      <c r="X653" s="283">
        <f>ND代替値*2.71828^(-(0.69315/30.07)*(C653-事故日Fk)/365.25)</f>
        <v>9.7336276269280396E-4</v>
      </c>
      <c r="Y653" s="283">
        <f t="shared" ref="Y653:Y662" si="236">ND代替値*2.71828^(-(0.69315/30.07)*(C653-事故日Fk)/365.25)</f>
        <v>9.7336276269280396E-4</v>
      </c>
      <c r="Z653" s="283">
        <f>ND代替値*2.71828^(-(0.69315/30.07)*(C653-事故日Fk)/365.25)</f>
        <v>9.7336276269280396E-4</v>
      </c>
      <c r="AA653" s="100">
        <v>3.2000000000000002E-3</v>
      </c>
      <c r="AB653" s="221">
        <v>19.600000000000001</v>
      </c>
      <c r="AC653" s="6"/>
      <c r="AD653" s="438">
        <f t="shared" si="217"/>
        <v>8.8487523881163987E-2</v>
      </c>
      <c r="AE653" s="438">
        <f t="shared" si="218"/>
        <v>1.680291333640134E-3</v>
      </c>
      <c r="AF653" s="225">
        <f t="shared" si="219"/>
        <v>1.1281980060453312E-10</v>
      </c>
      <c r="AG653" s="438">
        <f t="shared" si="220"/>
        <v>9.9999999711995302E-2</v>
      </c>
      <c r="AH653" s="438">
        <f t="shared" si="221"/>
        <v>0.74209185651270637</v>
      </c>
      <c r="AI653" s="438">
        <f t="shared" si="222"/>
        <v>8.8011163506782258E-2</v>
      </c>
      <c r="AJ653" s="437">
        <f t="shared" si="223"/>
        <v>9.4813198545462107E-74</v>
      </c>
    </row>
    <row r="654" spans="2:36" ht="12" customHeight="1" x14ac:dyDescent="0.2">
      <c r="B654" s="332">
        <v>42580</v>
      </c>
      <c r="C654" s="338">
        <v>42580</v>
      </c>
      <c r="D654" s="93">
        <v>1.4</v>
      </c>
      <c r="E654" s="94">
        <v>0.86</v>
      </c>
      <c r="F654" s="94">
        <v>1.19</v>
      </c>
      <c r="G654" s="94">
        <v>1.36</v>
      </c>
      <c r="H654" s="94"/>
      <c r="I654" s="211"/>
      <c r="J654" s="404">
        <f t="shared" si="227"/>
        <v>1.6500000000000001E-2</v>
      </c>
      <c r="K654" s="361">
        <f t="shared" si="231"/>
        <v>1.6500000000000001E-2</v>
      </c>
      <c r="L654" s="361">
        <f t="shared" si="234"/>
        <v>1.6500000000000001E-2</v>
      </c>
      <c r="M654" s="362">
        <f t="shared" si="234"/>
        <v>1.6500000000000001E-2</v>
      </c>
      <c r="N654" s="384"/>
      <c r="O654" s="385"/>
      <c r="P654" s="305">
        <f t="shared" si="228"/>
        <v>1.7996415862106579E-4</v>
      </c>
      <c r="Q654" s="306">
        <f t="shared" si="232"/>
        <v>1.7996415862106579E-4</v>
      </c>
      <c r="R654" s="306">
        <f t="shared" si="226"/>
        <v>1.7996415862106579E-4</v>
      </c>
      <c r="S654" s="306">
        <f t="shared" si="235"/>
        <v>1.7996415862106579E-4</v>
      </c>
      <c r="T654" s="121"/>
      <c r="U654" s="285"/>
      <c r="V654" s="283">
        <f t="shared" si="230"/>
        <v>9.7158293219769417E-4</v>
      </c>
      <c r="W654" s="283">
        <f t="shared" si="233"/>
        <v>9.7158293219769417E-4</v>
      </c>
      <c r="X654" s="122">
        <v>7.0000000000000001E-3</v>
      </c>
      <c r="Y654" s="283">
        <f t="shared" si="236"/>
        <v>9.7158293219769417E-4</v>
      </c>
      <c r="Z654" s="99"/>
      <c r="AA654" s="100"/>
      <c r="AB654" s="221">
        <v>24.94</v>
      </c>
      <c r="AC654" s="6"/>
      <c r="AD654" s="438">
        <f t="shared" si="217"/>
        <v>8.8325721108881289E-2</v>
      </c>
      <c r="AE654" s="438">
        <f t="shared" si="218"/>
        <v>1.6360378056460526E-3</v>
      </c>
      <c r="AF654" s="225">
        <f t="shared" si="219"/>
        <v>7.7368919622331612E-11</v>
      </c>
      <c r="AG654" s="438">
        <f t="shared" si="220"/>
        <v>9.9999999707685638E-2</v>
      </c>
      <c r="AH654" s="438">
        <f t="shared" si="221"/>
        <v>0.73878694047599258</v>
      </c>
      <c r="AI654" s="438">
        <f t="shared" si="222"/>
        <v>8.784313608475347E-2</v>
      </c>
      <c r="AJ654" s="437">
        <f t="shared" si="223"/>
        <v>7.9272633219456752E-75</v>
      </c>
    </row>
    <row r="655" spans="2:36" ht="12" customHeight="1" x14ac:dyDescent="0.2">
      <c r="B655" s="332">
        <v>42613</v>
      </c>
      <c r="C655" s="338">
        <v>42613</v>
      </c>
      <c r="D655" s="93">
        <v>1.84</v>
      </c>
      <c r="E655" s="94">
        <v>1.39</v>
      </c>
      <c r="F655" s="94">
        <v>1.8</v>
      </c>
      <c r="G655" s="94">
        <v>2.0299999999999998</v>
      </c>
      <c r="H655" s="94"/>
      <c r="I655" s="211"/>
      <c r="J655" s="404">
        <f t="shared" si="227"/>
        <v>1.6500000000000001E-2</v>
      </c>
      <c r="K655" s="361">
        <f t="shared" si="231"/>
        <v>1.6500000000000001E-2</v>
      </c>
      <c r="L655" s="361">
        <f t="shared" si="234"/>
        <v>1.6500000000000001E-2</v>
      </c>
      <c r="M655" s="362">
        <f t="shared" si="234"/>
        <v>1.6500000000000001E-2</v>
      </c>
      <c r="N655" s="384"/>
      <c r="O655" s="385"/>
      <c r="P655" s="305">
        <f t="shared" si="228"/>
        <v>1.7458059712106323E-4</v>
      </c>
      <c r="Q655" s="306">
        <f t="shared" si="232"/>
        <v>1.7458059712106323E-4</v>
      </c>
      <c r="R655" s="306">
        <f t="shared" si="226"/>
        <v>1.7458059712106323E-4</v>
      </c>
      <c r="S655" s="306">
        <f t="shared" si="235"/>
        <v>1.7458059712106323E-4</v>
      </c>
      <c r="T655" s="121"/>
      <c r="U655" s="100"/>
      <c r="V655" s="283">
        <f t="shared" si="230"/>
        <v>9.6956156629580525E-4</v>
      </c>
      <c r="W655" s="283">
        <f t="shared" si="233"/>
        <v>9.6956156629580525E-4</v>
      </c>
      <c r="X655" s="283">
        <f t="shared" ref="X655:X665" si="237">ND代替値*2.71828^(-(0.69315/30.07)*(C655-事故日Fk)/365.25)</f>
        <v>9.6956156629580525E-4</v>
      </c>
      <c r="Y655" s="283">
        <f t="shared" si="236"/>
        <v>9.6956156629580525E-4</v>
      </c>
      <c r="Z655" s="99"/>
      <c r="AA655" s="100"/>
      <c r="AB655" s="221">
        <v>42.05</v>
      </c>
      <c r="AC655" s="6"/>
      <c r="AD655" s="438">
        <f t="shared" ref="AD655:AD674" si="238">0.1*2.71828^(-(0.69315/30.07)*(C655-事故日Fk)/365.25)</f>
        <v>8.8141960572345926E-2</v>
      </c>
      <c r="AE655" s="438">
        <f t="shared" ref="AE655:AE674" si="239">0.01*2.71828^(-(0.69315/2.062)*(C655-事故日Fk)/365.25)</f>
        <v>1.5870963374642112E-3</v>
      </c>
      <c r="AF655" s="225">
        <f t="shared" ref="AF655:AF674" si="240">10*2.71828^(-(0.69315/0.1459)*(C655-事故日Fk)/365.25)</f>
        <v>5.0367690895205743E-11</v>
      </c>
      <c r="AG655" s="438">
        <f t="shared" ref="AG655:AG674" si="241">0.1*2.71828^(-(0.69315/(1.277*10^9))*(C655-事故日Fk)/365.25)</f>
        <v>9.9999999702781533E-2</v>
      </c>
      <c r="AH655" s="438">
        <f t="shared" ref="AH655:AH674" si="242">1*2.71828^(-(0.69315/12.33)*(C655-事故日Fk)/365.25)</f>
        <v>0.73504407398367211</v>
      </c>
      <c r="AI655" s="438">
        <f t="shared" ref="AI655:AI674" si="243">0.1*2.71828^(-(0.69315/28.799)*(C655-事故日Fk)/365.25)</f>
        <v>8.765232264573912E-2</v>
      </c>
      <c r="AJ655" s="437">
        <f t="shared" ref="AJ655:AJ674" si="244">0.1*2.71828^(-(0.69315/0.022177)*(C655-事故日Fk)/365.25)</f>
        <v>4.7067726109156172E-76</v>
      </c>
    </row>
    <row r="656" spans="2:36" ht="12" customHeight="1" x14ac:dyDescent="0.2">
      <c r="B656" s="332">
        <v>42643</v>
      </c>
      <c r="C656" s="338">
        <v>42643</v>
      </c>
      <c r="D656" s="93">
        <v>2.8</v>
      </c>
      <c r="E656" s="94">
        <v>1.8</v>
      </c>
      <c r="F656" s="94">
        <v>2.66</v>
      </c>
      <c r="G656" s="94">
        <v>3.28</v>
      </c>
      <c r="H656" s="94">
        <v>1.42</v>
      </c>
      <c r="I656" s="211">
        <v>1.49</v>
      </c>
      <c r="J656" s="419">
        <v>0.53</v>
      </c>
      <c r="K656" s="361">
        <f t="shared" si="231"/>
        <v>1.6500000000000001E-2</v>
      </c>
      <c r="L656" s="361">
        <f t="shared" si="234"/>
        <v>1.6500000000000001E-2</v>
      </c>
      <c r="M656" s="362">
        <f t="shared" si="234"/>
        <v>1.6500000000000001E-2</v>
      </c>
      <c r="N656" s="404">
        <f>ND代替値</f>
        <v>1.6500000000000001E-2</v>
      </c>
      <c r="O656" s="405">
        <f>ND代替値</f>
        <v>1.6500000000000001E-2</v>
      </c>
      <c r="P656" s="305">
        <f t="shared" si="228"/>
        <v>1.6982632978858718E-4</v>
      </c>
      <c r="Q656" s="306">
        <f t="shared" si="232"/>
        <v>1.6982632978858718E-4</v>
      </c>
      <c r="R656" s="306">
        <f t="shared" si="226"/>
        <v>1.6982632978858718E-4</v>
      </c>
      <c r="S656" s="306">
        <f t="shared" si="235"/>
        <v>1.6982632978858718E-4</v>
      </c>
      <c r="T656" s="306">
        <f>ND代替値*2.71828^(-(0.69315/2.062)*(C656-事故日Fk)/365.25)</f>
        <v>1.6982632978858718E-4</v>
      </c>
      <c r="U656" s="320">
        <f>ND代替値*2.71828^(-(0.69315/2.062)*(C656-事故日Fk)/365.25)</f>
        <v>1.6982632978858718E-4</v>
      </c>
      <c r="V656" s="283">
        <f t="shared" si="230"/>
        <v>9.6772761049725327E-4</v>
      </c>
      <c r="W656" s="283">
        <f t="shared" si="233"/>
        <v>9.6772761049725327E-4</v>
      </c>
      <c r="X656" s="283">
        <f t="shared" si="237"/>
        <v>9.6772761049725327E-4</v>
      </c>
      <c r="Y656" s="283">
        <f t="shared" si="236"/>
        <v>9.6772761049725327E-4</v>
      </c>
      <c r="Z656" s="283">
        <f>ND代替値*2.71828^(-(0.69315/30.07)*(C656-事故日Fk)/365.25)</f>
        <v>9.6772761049725327E-4</v>
      </c>
      <c r="AA656" s="283">
        <f>ND代替値*2.71828^(-(0.69315/30.07)*(C656-事故日Fk)/365.25)</f>
        <v>9.6772761049725327E-4</v>
      </c>
      <c r="AB656" s="221">
        <v>34.71</v>
      </c>
      <c r="AC656" s="6"/>
      <c r="AD656" s="438">
        <f t="shared" si="238"/>
        <v>8.7975237317932109E-2</v>
      </c>
      <c r="AE656" s="438">
        <f t="shared" si="239"/>
        <v>1.5438757253507926E-3</v>
      </c>
      <c r="AF656" s="225">
        <f t="shared" si="240"/>
        <v>3.4094499675886882E-11</v>
      </c>
      <c r="AG656" s="438">
        <f t="shared" si="241"/>
        <v>9.9999999698323253E-2</v>
      </c>
      <c r="AH656" s="438">
        <f t="shared" si="242"/>
        <v>0.73165792544091679</v>
      </c>
      <c r="AI656" s="438">
        <f t="shared" si="243"/>
        <v>8.7479215584804149E-2</v>
      </c>
      <c r="AJ656" s="437">
        <f t="shared" si="244"/>
        <v>3.6125516564833902E-77</v>
      </c>
    </row>
    <row r="657" spans="2:36" ht="12" customHeight="1" x14ac:dyDescent="0.2">
      <c r="B657" s="332">
        <v>42674</v>
      </c>
      <c r="C657" s="338">
        <v>42674</v>
      </c>
      <c r="D657" s="93">
        <v>5</v>
      </c>
      <c r="E657" s="94">
        <v>5.0999999999999996</v>
      </c>
      <c r="F657" s="94">
        <v>4.42</v>
      </c>
      <c r="G657" s="94">
        <v>5.49</v>
      </c>
      <c r="H657" s="94"/>
      <c r="I657" s="211"/>
      <c r="J657" s="404">
        <f t="shared" ref="J657:J674" si="245">ND代替値</f>
        <v>1.6500000000000001E-2</v>
      </c>
      <c r="K657" s="361">
        <f t="shared" si="231"/>
        <v>1.6500000000000001E-2</v>
      </c>
      <c r="L657" s="361">
        <f t="shared" si="234"/>
        <v>1.6500000000000001E-2</v>
      </c>
      <c r="M657" s="362">
        <f t="shared" si="234"/>
        <v>1.6500000000000001E-2</v>
      </c>
      <c r="N657" s="384"/>
      <c r="O657" s="385"/>
      <c r="P657" s="305">
        <f t="shared" si="228"/>
        <v>1.6504956152578928E-4</v>
      </c>
      <c r="Q657" s="306">
        <f t="shared" si="232"/>
        <v>1.6504956152578928E-4</v>
      </c>
      <c r="R657" s="306">
        <f t="shared" si="226"/>
        <v>1.6504956152578928E-4</v>
      </c>
      <c r="S657" s="306">
        <f t="shared" si="235"/>
        <v>1.6504956152578928E-4</v>
      </c>
      <c r="T657" s="121"/>
      <c r="U657" s="100"/>
      <c r="V657" s="283">
        <f t="shared" si="230"/>
        <v>9.6583616712287064E-4</v>
      </c>
      <c r="W657" s="283">
        <f t="shared" si="233"/>
        <v>9.6583616712287064E-4</v>
      </c>
      <c r="X657" s="283">
        <f t="shared" si="237"/>
        <v>9.6583616712287064E-4</v>
      </c>
      <c r="Y657" s="283">
        <f t="shared" si="236"/>
        <v>9.6583616712287064E-4</v>
      </c>
      <c r="Z657" s="99"/>
      <c r="AA657" s="100"/>
      <c r="AB657" s="221">
        <v>23.06</v>
      </c>
      <c r="AC657" s="6"/>
      <c r="AD657" s="438">
        <f t="shared" si="238"/>
        <v>8.7803287920260972E-2</v>
      </c>
      <c r="AE657" s="438">
        <f t="shared" si="239"/>
        <v>1.500450559325357E-3</v>
      </c>
      <c r="AF657" s="225">
        <f t="shared" si="240"/>
        <v>2.2780732181245231E-11</v>
      </c>
      <c r="AG657" s="438">
        <f t="shared" si="241"/>
        <v>9.9999999693716368E-2</v>
      </c>
      <c r="AH657" s="438">
        <f t="shared" si="242"/>
        <v>0.72817529212709375</v>
      </c>
      <c r="AI657" s="438">
        <f t="shared" si="243"/>
        <v>8.7300697438302363E-2</v>
      </c>
      <c r="AJ657" s="437">
        <f t="shared" si="244"/>
        <v>2.545313469416756E-78</v>
      </c>
    </row>
    <row r="658" spans="2:36" ht="12" customHeight="1" x14ac:dyDescent="0.2">
      <c r="B658" s="332">
        <v>42705</v>
      </c>
      <c r="C658" s="338">
        <v>42705</v>
      </c>
      <c r="D658" s="93">
        <v>4.4000000000000004</v>
      </c>
      <c r="E658" s="94">
        <v>4.5</v>
      </c>
      <c r="F658" s="94">
        <v>3.59</v>
      </c>
      <c r="G658" s="94">
        <v>4.5</v>
      </c>
      <c r="H658" s="94"/>
      <c r="I658" s="211"/>
      <c r="J658" s="404">
        <f t="shared" si="245"/>
        <v>1.6500000000000001E-2</v>
      </c>
      <c r="K658" s="361">
        <f t="shared" si="231"/>
        <v>1.6500000000000001E-2</v>
      </c>
      <c r="L658" s="361">
        <f t="shared" si="234"/>
        <v>1.6500000000000001E-2</v>
      </c>
      <c r="M658" s="362">
        <f t="shared" si="234"/>
        <v>1.6500000000000001E-2</v>
      </c>
      <c r="N658" s="384"/>
      <c r="O658" s="385"/>
      <c r="P658" s="305">
        <f t="shared" si="228"/>
        <v>1.6040715119832971E-4</v>
      </c>
      <c r="Q658" s="306">
        <f t="shared" si="232"/>
        <v>1.6040715119832971E-4</v>
      </c>
      <c r="R658" s="306">
        <f t="shared" si="226"/>
        <v>1.6040715119832971E-4</v>
      </c>
      <c r="S658" s="306">
        <f t="shared" si="235"/>
        <v>1.6040715119832971E-4</v>
      </c>
      <c r="T658" s="121"/>
      <c r="U658" s="100"/>
      <c r="V658" s="283">
        <f t="shared" si="230"/>
        <v>9.6394842061318388E-4</v>
      </c>
      <c r="W658" s="283">
        <f t="shared" si="233"/>
        <v>9.6394842061318388E-4</v>
      </c>
      <c r="X658" s="283">
        <f t="shared" si="237"/>
        <v>9.6394842061318388E-4</v>
      </c>
      <c r="Y658" s="283">
        <f t="shared" si="236"/>
        <v>9.6394842061318388E-4</v>
      </c>
      <c r="Z658" s="99"/>
      <c r="AA658" s="100"/>
      <c r="AB658" s="221">
        <v>18.11</v>
      </c>
      <c r="AC658" s="6"/>
      <c r="AD658" s="438">
        <f t="shared" si="238"/>
        <v>8.7631674601198528E-2</v>
      </c>
      <c r="AE658" s="438">
        <f t="shared" si="239"/>
        <v>1.4582468290757246E-3</v>
      </c>
      <c r="AF658" s="225">
        <f t="shared" si="240"/>
        <v>1.5221275092669942E-11</v>
      </c>
      <c r="AG658" s="438">
        <f t="shared" si="241"/>
        <v>9.999999968910947E-2</v>
      </c>
      <c r="AH658" s="438">
        <f t="shared" si="242"/>
        <v>0.72470923586981151</v>
      </c>
      <c r="AI658" s="438">
        <f t="shared" si="243"/>
        <v>8.7122543592376631E-2</v>
      </c>
      <c r="AJ658" s="437">
        <f t="shared" si="244"/>
        <v>1.7933641574279222E-79</v>
      </c>
    </row>
    <row r="659" spans="2:36" ht="12" customHeight="1" x14ac:dyDescent="0.2">
      <c r="B659" s="332">
        <v>42731</v>
      </c>
      <c r="C659" s="338">
        <v>42731</v>
      </c>
      <c r="D659" s="93">
        <v>4.3</v>
      </c>
      <c r="E659" s="94">
        <v>3.6</v>
      </c>
      <c r="F659" s="94">
        <v>3.09</v>
      </c>
      <c r="G659" s="94">
        <v>3.81</v>
      </c>
      <c r="H659" s="94">
        <v>3.35</v>
      </c>
      <c r="I659" s="211">
        <v>3.29</v>
      </c>
      <c r="J659" s="404">
        <f t="shared" si="245"/>
        <v>1.6500000000000001E-2</v>
      </c>
      <c r="K659" s="361">
        <f t="shared" si="231"/>
        <v>1.6500000000000001E-2</v>
      </c>
      <c r="L659" s="361">
        <f t="shared" si="234"/>
        <v>1.6500000000000001E-2</v>
      </c>
      <c r="M659" s="362">
        <f t="shared" si="234"/>
        <v>1.6500000000000001E-2</v>
      </c>
      <c r="N659" s="404">
        <f>ND代替値</f>
        <v>1.6500000000000001E-2</v>
      </c>
      <c r="O659" s="405">
        <f>ND代替値</f>
        <v>1.6500000000000001E-2</v>
      </c>
      <c r="P659" s="305">
        <f t="shared" si="228"/>
        <v>1.5661435587830381E-4</v>
      </c>
      <c r="Q659" s="306">
        <f t="shared" si="232"/>
        <v>1.5661435587830381E-4</v>
      </c>
      <c r="R659" s="306">
        <f t="shared" si="226"/>
        <v>1.5661435587830381E-4</v>
      </c>
      <c r="S659" s="306">
        <f t="shared" si="235"/>
        <v>1.5661435587830381E-4</v>
      </c>
      <c r="T659" s="306">
        <f>ND代替値*2.71828^(-(0.69315/2.062)*(C659-事故日Fk)/365.25)</f>
        <v>1.5661435587830381E-4</v>
      </c>
      <c r="U659" s="320">
        <f>ND代替値*2.71828^(-(0.69315/2.062)*(C659-事故日Fk)/365.25)</f>
        <v>1.5661435587830381E-4</v>
      </c>
      <c r="V659" s="283">
        <f t="shared" si="230"/>
        <v>9.6236799462278159E-4</v>
      </c>
      <c r="W659" s="283">
        <f t="shared" si="233"/>
        <v>9.6236799462278159E-4</v>
      </c>
      <c r="X659" s="283">
        <f t="shared" si="237"/>
        <v>9.6236799462278159E-4</v>
      </c>
      <c r="Y659" s="283">
        <f t="shared" si="236"/>
        <v>9.6236799462278159E-4</v>
      </c>
      <c r="Z659" s="99">
        <v>1.8E-3</v>
      </c>
      <c r="AA659" s="283">
        <f>ND代替値*2.71828^(-(0.69315/30.07)*(C659-事故日Fk)/365.25)</f>
        <v>9.6236799462278159E-4</v>
      </c>
      <c r="AB659" s="221">
        <v>12.08</v>
      </c>
      <c r="AD659" s="438">
        <f t="shared" si="238"/>
        <v>8.7487999511161971E-2</v>
      </c>
      <c r="AE659" s="438">
        <f t="shared" si="239"/>
        <v>1.4237668716209437E-3</v>
      </c>
      <c r="AF659" s="225">
        <f t="shared" si="240"/>
        <v>1.0853729944067365E-11</v>
      </c>
      <c r="AG659" s="438">
        <f t="shared" si="241"/>
        <v>9.999999968524563E-2</v>
      </c>
      <c r="AH659" s="438">
        <f t="shared" si="242"/>
        <v>0.72181494546340019</v>
      </c>
      <c r="AI659" s="438">
        <f t="shared" si="243"/>
        <v>8.6973404597170317E-2</v>
      </c>
      <c r="AJ659" s="437">
        <f t="shared" si="244"/>
        <v>1.9382682750811496E-80</v>
      </c>
    </row>
    <row r="660" spans="2:36" ht="12" customHeight="1" x14ac:dyDescent="0.2">
      <c r="B660" s="332">
        <v>42766</v>
      </c>
      <c r="C660" s="338">
        <v>42766</v>
      </c>
      <c r="D660" s="93">
        <v>3.4</v>
      </c>
      <c r="E660" s="94">
        <v>3.1</v>
      </c>
      <c r="F660" s="94">
        <v>2.13</v>
      </c>
      <c r="G660" s="94">
        <v>3.21</v>
      </c>
      <c r="H660" s="94"/>
      <c r="I660" s="211"/>
      <c r="J660" s="404">
        <f t="shared" si="245"/>
        <v>1.6500000000000001E-2</v>
      </c>
      <c r="K660" s="361">
        <f t="shared" si="231"/>
        <v>1.6500000000000001E-2</v>
      </c>
      <c r="L660" s="361">
        <f t="shared" si="234"/>
        <v>1.6500000000000001E-2</v>
      </c>
      <c r="M660" s="362">
        <f t="shared" si="234"/>
        <v>1.6500000000000001E-2</v>
      </c>
      <c r="N660" s="384"/>
      <c r="O660" s="385"/>
      <c r="P660" s="305">
        <f t="shared" si="228"/>
        <v>1.5164989928706724E-4</v>
      </c>
      <c r="Q660" s="306">
        <f t="shared" si="232"/>
        <v>1.5164989928706724E-4</v>
      </c>
      <c r="R660" s="306">
        <f t="shared" si="226"/>
        <v>1.5164989928706724E-4</v>
      </c>
      <c r="S660" s="306">
        <f t="shared" si="235"/>
        <v>1.5164989928706724E-4</v>
      </c>
      <c r="T660" s="121"/>
      <c r="U660" s="285"/>
      <c r="V660" s="283">
        <f t="shared" si="230"/>
        <v>9.6024458913539158E-4</v>
      </c>
      <c r="W660" s="283">
        <f t="shared" si="233"/>
        <v>9.6024458913539158E-4</v>
      </c>
      <c r="X660" s="283">
        <f t="shared" si="237"/>
        <v>9.6024458913539158E-4</v>
      </c>
      <c r="Y660" s="283">
        <f t="shared" si="236"/>
        <v>9.6024458913539158E-4</v>
      </c>
      <c r="Z660" s="99"/>
      <c r="AA660" s="100"/>
      <c r="AB660" s="221">
        <v>20.100000000000001</v>
      </c>
      <c r="AC660" s="6"/>
      <c r="AD660" s="438">
        <f t="shared" si="238"/>
        <v>8.7294962648671967E-2</v>
      </c>
      <c r="AE660" s="438">
        <f t="shared" si="239"/>
        <v>1.3786354480642476E-3</v>
      </c>
      <c r="AF660" s="225">
        <f t="shared" si="240"/>
        <v>6.8844091357020753E-12</v>
      </c>
      <c r="AG660" s="438">
        <f t="shared" si="241"/>
        <v>9.9999999680044319E-2</v>
      </c>
      <c r="AH660" s="438">
        <f t="shared" si="242"/>
        <v>0.71793703019286614</v>
      </c>
      <c r="AI660" s="438">
        <f t="shared" si="243"/>
        <v>8.677304364145233E-2</v>
      </c>
      <c r="AJ660" s="437">
        <f t="shared" si="244"/>
        <v>9.6980974497994246E-82</v>
      </c>
    </row>
    <row r="661" spans="2:36" ht="12" customHeight="1" x14ac:dyDescent="0.2">
      <c r="B661" s="332">
        <v>42795</v>
      </c>
      <c r="C661" s="338">
        <v>42795</v>
      </c>
      <c r="D661" s="93">
        <v>3.8</v>
      </c>
      <c r="E661" s="94">
        <v>4.0999999999999996</v>
      </c>
      <c r="F661" s="94">
        <v>3.31</v>
      </c>
      <c r="G661" s="94">
        <v>4.09</v>
      </c>
      <c r="H661" s="94"/>
      <c r="I661" s="211"/>
      <c r="J661" s="404">
        <f t="shared" si="245"/>
        <v>1.6500000000000001E-2</v>
      </c>
      <c r="K661" s="361">
        <f t="shared" si="231"/>
        <v>1.6500000000000001E-2</v>
      </c>
      <c r="L661" s="361">
        <f t="shared" si="234"/>
        <v>1.6500000000000001E-2</v>
      </c>
      <c r="M661" s="362">
        <f t="shared" si="234"/>
        <v>1.6500000000000001E-2</v>
      </c>
      <c r="N661" s="384"/>
      <c r="O661" s="385"/>
      <c r="P661" s="305">
        <f t="shared" si="228"/>
        <v>1.4765592340381292E-4</v>
      </c>
      <c r="Q661" s="306">
        <f t="shared" si="232"/>
        <v>1.4765592340381292E-4</v>
      </c>
      <c r="R661" s="306">
        <f t="shared" si="226"/>
        <v>1.4765592340381292E-4</v>
      </c>
      <c r="S661" s="306">
        <f t="shared" si="235"/>
        <v>1.4765592340381292E-4</v>
      </c>
      <c r="T661" s="121"/>
      <c r="U661" s="285"/>
      <c r="V661" s="283">
        <f t="shared" si="230"/>
        <v>9.5848874571502181E-4</v>
      </c>
      <c r="W661" s="283">
        <f t="shared" si="233"/>
        <v>9.5848874571502181E-4</v>
      </c>
      <c r="X661" s="283">
        <f t="shared" si="237"/>
        <v>9.5848874571502181E-4</v>
      </c>
      <c r="Y661" s="283">
        <f t="shared" si="236"/>
        <v>9.5848874571502181E-4</v>
      </c>
      <c r="Z661" s="99"/>
      <c r="AA661" s="100"/>
      <c r="AB661" s="221">
        <v>17.04</v>
      </c>
      <c r="AC661" s="6"/>
      <c r="AD661" s="438">
        <f t="shared" si="238"/>
        <v>8.7135340519547438E-2</v>
      </c>
      <c r="AE661" s="438">
        <f t="shared" si="239"/>
        <v>1.3423265763982991E-3</v>
      </c>
      <c r="AF661" s="225">
        <f t="shared" si="240"/>
        <v>4.7211508459799204E-12</v>
      </c>
      <c r="AG661" s="438">
        <f t="shared" si="241"/>
        <v>9.9999999675734641E-2</v>
      </c>
      <c r="AH661" s="438">
        <f t="shared" si="242"/>
        <v>0.71473968799915821</v>
      </c>
      <c r="AI661" s="438">
        <f t="shared" si="243"/>
        <v>8.6607379988755104E-2</v>
      </c>
      <c r="AJ661" s="437">
        <f t="shared" si="244"/>
        <v>8.1085095098426291E-83</v>
      </c>
    </row>
    <row r="662" spans="2:36" ht="12" customHeight="1" x14ac:dyDescent="0.2">
      <c r="B662" s="334">
        <v>42825</v>
      </c>
      <c r="C662" s="340">
        <v>42825</v>
      </c>
      <c r="D662" s="97">
        <v>3.7</v>
      </c>
      <c r="E662" s="98">
        <v>3.5</v>
      </c>
      <c r="F662" s="98">
        <v>3.19</v>
      </c>
      <c r="G662" s="98">
        <v>3.88</v>
      </c>
      <c r="H662" s="98">
        <v>2.74</v>
      </c>
      <c r="I662" s="212">
        <v>2.5</v>
      </c>
      <c r="J662" s="416">
        <f t="shared" si="245"/>
        <v>1.6500000000000001E-2</v>
      </c>
      <c r="K662" s="363">
        <f t="shared" si="231"/>
        <v>1.6500000000000001E-2</v>
      </c>
      <c r="L662" s="363">
        <f t="shared" si="234"/>
        <v>1.6500000000000001E-2</v>
      </c>
      <c r="M662" s="370">
        <f t="shared" si="234"/>
        <v>1.6500000000000001E-2</v>
      </c>
      <c r="N662" s="416">
        <f>ND代替値</f>
        <v>1.6500000000000001E-2</v>
      </c>
      <c r="O662" s="417">
        <f>ND代替値</f>
        <v>1.6500000000000001E-2</v>
      </c>
      <c r="P662" s="310">
        <f t="shared" si="228"/>
        <v>1.436348824367086E-4</v>
      </c>
      <c r="Q662" s="311">
        <f t="shared" si="232"/>
        <v>1.436348824367086E-4</v>
      </c>
      <c r="R662" s="311">
        <f t="shared" si="226"/>
        <v>1.436348824367086E-4</v>
      </c>
      <c r="S662" s="311">
        <f t="shared" si="235"/>
        <v>1.436348824367086E-4</v>
      </c>
      <c r="T662" s="311">
        <f>ND代替値*2.71828^(-(0.69315/2.062)*(C662-事故日Fk)/365.25)</f>
        <v>1.436348824367086E-4</v>
      </c>
      <c r="U662" s="319">
        <f>ND代替値*2.71828^(-(0.69315/2.062)*(C662-事故日Fk)/365.25)</f>
        <v>1.436348824367086E-4</v>
      </c>
      <c r="V662" s="297">
        <f t="shared" si="230"/>
        <v>9.5667573450030664E-4</v>
      </c>
      <c r="W662" s="297">
        <f t="shared" si="233"/>
        <v>9.5667573450030664E-4</v>
      </c>
      <c r="X662" s="297">
        <f t="shared" si="237"/>
        <v>9.5667573450030664E-4</v>
      </c>
      <c r="Y662" s="297">
        <f t="shared" si="236"/>
        <v>9.5667573450030664E-4</v>
      </c>
      <c r="Z662" s="297">
        <f>ND代替値*2.71828^(-(0.69315/30.07)*(C662-事故日Fk)/365.25)</f>
        <v>9.5667573450030664E-4</v>
      </c>
      <c r="AA662" s="297">
        <f>ND代替値*2.71828^(-(0.69315/30.07)*(C662-事故日Fk)/365.25)</f>
        <v>9.5667573450030664E-4</v>
      </c>
      <c r="AB662" s="222">
        <v>12.48</v>
      </c>
      <c r="AC662" s="6"/>
      <c r="AD662" s="438">
        <f t="shared" si="238"/>
        <v>8.6970521318209704E-2</v>
      </c>
      <c r="AE662" s="438">
        <f t="shared" si="239"/>
        <v>1.3057716585155327E-3</v>
      </c>
      <c r="AF662" s="225">
        <f t="shared" si="240"/>
        <v>3.1958041579269241E-12</v>
      </c>
      <c r="AG662" s="438">
        <f t="shared" si="241"/>
        <v>9.999999967127636E-2</v>
      </c>
      <c r="AH662" s="438">
        <f t="shared" si="242"/>
        <v>0.7114470762516053</v>
      </c>
      <c r="AI662" s="438">
        <f t="shared" si="243"/>
        <v>8.6436336614745216E-2</v>
      </c>
      <c r="AJ662" s="437">
        <f t="shared" si="244"/>
        <v>6.223459657571144E-84</v>
      </c>
    </row>
    <row r="663" spans="2:36" ht="12" customHeight="1" x14ac:dyDescent="0.2">
      <c r="B663" s="330">
        <v>42852</v>
      </c>
      <c r="C663" s="346">
        <v>42852</v>
      </c>
      <c r="D663" s="89">
        <v>4.4000000000000004</v>
      </c>
      <c r="E663" s="90">
        <v>4.0999999999999996</v>
      </c>
      <c r="F663" s="90">
        <v>3.56</v>
      </c>
      <c r="G663" s="90">
        <v>4.32</v>
      </c>
      <c r="H663" s="90"/>
      <c r="I663" s="210"/>
      <c r="J663" s="418">
        <f t="shared" si="245"/>
        <v>1.6500000000000001E-2</v>
      </c>
      <c r="K663" s="364">
        <f t="shared" si="231"/>
        <v>1.6500000000000001E-2</v>
      </c>
      <c r="L663" s="364">
        <f t="shared" si="234"/>
        <v>1.6500000000000001E-2</v>
      </c>
      <c r="M663" s="360">
        <f t="shared" si="234"/>
        <v>1.6500000000000001E-2</v>
      </c>
      <c r="N663" s="382"/>
      <c r="O663" s="383"/>
      <c r="P663" s="303">
        <f t="shared" si="228"/>
        <v>1.4010965628582421E-4</v>
      </c>
      <c r="Q663" s="304">
        <f t="shared" si="232"/>
        <v>1.4010965628582421E-4</v>
      </c>
      <c r="R663" s="304">
        <f t="shared" si="226"/>
        <v>1.4010965628582421E-4</v>
      </c>
      <c r="S663" s="304">
        <f t="shared" si="235"/>
        <v>1.4010965628582421E-4</v>
      </c>
      <c r="T663" s="120"/>
      <c r="U663" s="281"/>
      <c r="V663" s="287">
        <f t="shared" si="230"/>
        <v>9.5504695670080829E-4</v>
      </c>
      <c r="W663" s="287">
        <f t="shared" si="233"/>
        <v>9.5504695670080829E-4</v>
      </c>
      <c r="X663" s="287">
        <f t="shared" si="237"/>
        <v>9.5504695670080829E-4</v>
      </c>
      <c r="Y663" s="120">
        <f>ND代替値</f>
        <v>1.1000000000000001E-3</v>
      </c>
      <c r="Z663" s="127"/>
      <c r="AA663" s="281"/>
      <c r="AB663" s="223">
        <v>24.33</v>
      </c>
      <c r="AC663" s="6"/>
      <c r="AD663" s="438">
        <f t="shared" si="238"/>
        <v>8.6822450609164381E-2</v>
      </c>
      <c r="AE663" s="438">
        <f t="shared" si="239"/>
        <v>1.2737241480529475E-3</v>
      </c>
      <c r="AF663" s="225">
        <f t="shared" si="240"/>
        <v>2.2493612540538897E-12</v>
      </c>
      <c r="AG663" s="438">
        <f t="shared" si="241"/>
        <v>9.9999999667263917E-2</v>
      </c>
      <c r="AH663" s="438">
        <f t="shared" si="242"/>
        <v>0.70849669645697688</v>
      </c>
      <c r="AI663" s="438">
        <f t="shared" si="243"/>
        <v>8.6282686414805645E-2</v>
      </c>
      <c r="AJ663" s="437">
        <f t="shared" si="244"/>
        <v>6.1746684367030051E-85</v>
      </c>
    </row>
    <row r="664" spans="2:36" ht="12" customHeight="1" x14ac:dyDescent="0.2">
      <c r="B664" s="332">
        <v>42885</v>
      </c>
      <c r="C664" s="347">
        <v>42885</v>
      </c>
      <c r="D664" s="93">
        <v>3.6</v>
      </c>
      <c r="E664" s="94">
        <v>3.3</v>
      </c>
      <c r="F664" s="94">
        <v>2.89</v>
      </c>
      <c r="G664" s="94">
        <v>3.51</v>
      </c>
      <c r="H664" s="94"/>
      <c r="I664" s="211"/>
      <c r="J664" s="404">
        <f t="shared" si="245"/>
        <v>1.6500000000000001E-2</v>
      </c>
      <c r="K664" s="361">
        <f t="shared" si="231"/>
        <v>1.6500000000000001E-2</v>
      </c>
      <c r="L664" s="361">
        <f t="shared" si="234"/>
        <v>1.6500000000000001E-2</v>
      </c>
      <c r="M664" s="362">
        <f t="shared" si="234"/>
        <v>1.6500000000000001E-2</v>
      </c>
      <c r="N664" s="384"/>
      <c r="O664" s="385"/>
      <c r="P664" s="305">
        <f t="shared" si="228"/>
        <v>1.3591832753937535E-4</v>
      </c>
      <c r="Q664" s="306">
        <f t="shared" si="232"/>
        <v>1.3591832753937535E-4</v>
      </c>
      <c r="R664" s="306">
        <f t="shared" si="226"/>
        <v>1.3591832753937535E-4</v>
      </c>
      <c r="S664" s="306">
        <f t="shared" si="235"/>
        <v>1.3591832753937535E-4</v>
      </c>
      <c r="T664" s="121"/>
      <c r="U664" s="100"/>
      <c r="V664" s="283">
        <f t="shared" si="230"/>
        <v>9.5305999368509203E-4</v>
      </c>
      <c r="W664" s="283">
        <f t="shared" si="233"/>
        <v>9.5305999368509203E-4</v>
      </c>
      <c r="X664" s="283">
        <f t="shared" si="237"/>
        <v>9.5305999368509203E-4</v>
      </c>
      <c r="Y664" s="121">
        <f>ND代替値</f>
        <v>1.1000000000000001E-3</v>
      </c>
      <c r="Z664" s="99"/>
      <c r="AA664" s="100"/>
      <c r="AB664" s="221">
        <v>18.18</v>
      </c>
      <c r="AC664" s="6"/>
      <c r="AD664" s="438">
        <f t="shared" si="238"/>
        <v>8.6641817607735649E-2</v>
      </c>
      <c r="AE664" s="438">
        <f t="shared" si="239"/>
        <v>1.2356211594488668E-3</v>
      </c>
      <c r="AF664" s="225">
        <f t="shared" si="240"/>
        <v>1.4643494171674724E-12</v>
      </c>
      <c r="AG664" s="438">
        <f t="shared" si="241"/>
        <v>9.9999999662359798E-2</v>
      </c>
      <c r="AH664" s="438">
        <f t="shared" si="242"/>
        <v>0.70490728738677866</v>
      </c>
      <c r="AI664" s="438">
        <f t="shared" si="243"/>
        <v>8.60952625948464E-2</v>
      </c>
      <c r="AJ664" s="437">
        <f t="shared" si="244"/>
        <v>3.6661782381948182E-86</v>
      </c>
    </row>
    <row r="665" spans="2:36" ht="12" customHeight="1" x14ac:dyDescent="0.2">
      <c r="B665" s="332">
        <v>42916</v>
      </c>
      <c r="C665" s="347">
        <v>42916</v>
      </c>
      <c r="D665" s="93">
        <v>2.8</v>
      </c>
      <c r="E665" s="94">
        <v>2.5</v>
      </c>
      <c r="F665" s="94">
        <v>2.2599999999999998</v>
      </c>
      <c r="G665" s="94">
        <v>2.79</v>
      </c>
      <c r="H665" s="94">
        <v>2.5499999999999998</v>
      </c>
      <c r="I665" s="211">
        <v>2.4300000000000002</v>
      </c>
      <c r="J665" s="404">
        <f t="shared" si="245"/>
        <v>1.6500000000000001E-2</v>
      </c>
      <c r="K665" s="361">
        <f t="shared" si="231"/>
        <v>1.6500000000000001E-2</v>
      </c>
      <c r="L665" s="361">
        <f t="shared" si="234"/>
        <v>1.6500000000000001E-2</v>
      </c>
      <c r="M665" s="362">
        <f t="shared" si="234"/>
        <v>1.6500000000000001E-2</v>
      </c>
      <c r="N665" s="404">
        <f>ND代替値</f>
        <v>1.6500000000000001E-2</v>
      </c>
      <c r="O665" s="405">
        <f>ND代替値</f>
        <v>1.6500000000000001E-2</v>
      </c>
      <c r="P665" s="305">
        <f t="shared" si="228"/>
        <v>1.3209530225153634E-4</v>
      </c>
      <c r="Q665" s="306">
        <f t="shared" si="232"/>
        <v>1.3209530225153634E-4</v>
      </c>
      <c r="R665" s="306">
        <f t="shared" si="226"/>
        <v>1.3209530225153634E-4</v>
      </c>
      <c r="S665" s="306">
        <f t="shared" si="235"/>
        <v>1.3209530225153634E-4</v>
      </c>
      <c r="T665" s="306">
        <f>ND代替値*2.71828^(-(0.69315/2.062)*(C665-事故日Fk)/365.25)</f>
        <v>1.3209530225153634E-4</v>
      </c>
      <c r="U665" s="320">
        <f>ND代替値*2.71828^(-(0.69315/2.062)*(C665-事故日Fk)/365.25)</f>
        <v>1.3209530225153634E-4</v>
      </c>
      <c r="V665" s="283">
        <f t="shared" si="230"/>
        <v>9.5119721846726151E-4</v>
      </c>
      <c r="W665" s="283">
        <f t="shared" si="233"/>
        <v>9.5119721846726151E-4</v>
      </c>
      <c r="X665" s="283">
        <f t="shared" si="237"/>
        <v>9.5119721846726151E-4</v>
      </c>
      <c r="Y665" s="283">
        <f>ND代替値*2.71828^(-(0.69315/30.07)*(C665-事故日Fk)/365.25)</f>
        <v>9.5119721846726151E-4</v>
      </c>
      <c r="Z665" s="283">
        <f>ND代替値*2.71828^(-(0.69315/30.07)*(C665-事故日Fk)/365.25)</f>
        <v>9.5119721846726151E-4</v>
      </c>
      <c r="AA665" s="283">
        <f>ND代替値*2.71828^(-(0.69315/30.07)*(C665-事故日Fk)/365.25)</f>
        <v>9.5119721846726151E-4</v>
      </c>
      <c r="AB665" s="221">
        <v>16.63</v>
      </c>
      <c r="AC665" s="6"/>
      <c r="AD665" s="438">
        <f t="shared" si="238"/>
        <v>8.6472474406114677E-2</v>
      </c>
      <c r="AE665" s="438">
        <f t="shared" si="239"/>
        <v>1.2008663841048758E-3</v>
      </c>
      <c r="AF665" s="225">
        <f t="shared" si="240"/>
        <v>9.7842620391486563E-13</v>
      </c>
      <c r="AG665" s="438">
        <f t="shared" si="241"/>
        <v>9.9999999657752928E-2</v>
      </c>
      <c r="AH665" s="438">
        <f t="shared" si="242"/>
        <v>0.70155198497447935</v>
      </c>
      <c r="AI665" s="438">
        <f t="shared" si="243"/>
        <v>8.5919568670315069E-2</v>
      </c>
      <c r="AJ665" s="437">
        <f t="shared" si="244"/>
        <v>2.5830974165344791E-87</v>
      </c>
    </row>
    <row r="666" spans="2:36" ht="12" customHeight="1" x14ac:dyDescent="0.2">
      <c r="B666" s="332">
        <v>42947</v>
      </c>
      <c r="C666" s="347">
        <v>42947</v>
      </c>
      <c r="D666" s="93">
        <v>2.4</v>
      </c>
      <c r="E666" s="94">
        <v>2</v>
      </c>
      <c r="F666" s="94">
        <v>4.92</v>
      </c>
      <c r="G666" s="94">
        <v>2.38</v>
      </c>
      <c r="H666" s="94"/>
      <c r="I666" s="211"/>
      <c r="J666" s="404">
        <f t="shared" si="245"/>
        <v>1.6500000000000001E-2</v>
      </c>
      <c r="K666" s="361">
        <f t="shared" si="231"/>
        <v>1.6500000000000001E-2</v>
      </c>
      <c r="L666" s="361">
        <f t="shared" ref="L666:M674" si="246">ND代替値</f>
        <v>1.6500000000000001E-2</v>
      </c>
      <c r="M666" s="362">
        <f t="shared" si="246"/>
        <v>1.6500000000000001E-2</v>
      </c>
      <c r="N666" s="384"/>
      <c r="O666" s="385"/>
      <c r="P666" s="305">
        <f t="shared" si="228"/>
        <v>1.2837980861609512E-4</v>
      </c>
      <c r="Q666" s="306">
        <f t="shared" si="232"/>
        <v>1.2837980861609512E-4</v>
      </c>
      <c r="R666" s="306">
        <f t="shared" ref="R666:R674" si="247">ND代替値*2.71828^(-(0.69315/2.062)*(C666-事故日Fk)/365.25)</f>
        <v>1.2837980861609512E-4</v>
      </c>
      <c r="S666" s="306">
        <f t="shared" si="235"/>
        <v>1.2837980861609512E-4</v>
      </c>
      <c r="T666" s="121"/>
      <c r="U666" s="285"/>
      <c r="V666" s="283">
        <f t="shared" si="230"/>
        <v>9.4933808408162934E-4</v>
      </c>
      <c r="W666" s="283">
        <f t="shared" si="233"/>
        <v>9.4933808408162934E-4</v>
      </c>
      <c r="X666" s="121">
        <f>ND代替値</f>
        <v>1.1000000000000001E-3</v>
      </c>
      <c r="Y666" s="283">
        <f>ND代替値*2.71828^(-(0.69315/30.07)*(C666-事故日Fk)/365.25)</f>
        <v>9.4933808408162934E-4</v>
      </c>
      <c r="Z666" s="99"/>
      <c r="AA666" s="100"/>
      <c r="AB666" s="221">
        <v>14.67</v>
      </c>
      <c r="AC666" s="6"/>
      <c r="AD666" s="438">
        <f t="shared" si="238"/>
        <v>8.6303462189239025E-2</v>
      </c>
      <c r="AE666" s="438">
        <f t="shared" si="239"/>
        <v>1.1670891692372282E-3</v>
      </c>
      <c r="AF666" s="225">
        <f t="shared" si="240"/>
        <v>6.5374959369944291E-13</v>
      </c>
      <c r="AG666" s="438">
        <f t="shared" si="241"/>
        <v>9.9999999653146043E-2</v>
      </c>
      <c r="AH666" s="438">
        <f t="shared" si="242"/>
        <v>0.69821265353379502</v>
      </c>
      <c r="AI666" s="438">
        <f t="shared" si="243"/>
        <v>8.574423328299223E-2</v>
      </c>
      <c r="AJ666" s="437">
        <f t="shared" si="244"/>
        <v>1.819985780776631E-88</v>
      </c>
    </row>
    <row r="667" spans="2:36" ht="12" customHeight="1" x14ac:dyDescent="0.2">
      <c r="B667" s="332">
        <v>42978</v>
      </c>
      <c r="C667" s="347">
        <v>42978</v>
      </c>
      <c r="D667" s="93">
        <v>2</v>
      </c>
      <c r="E667" s="94">
        <v>1.54</v>
      </c>
      <c r="F667" s="94">
        <v>1.89</v>
      </c>
      <c r="G667" s="94">
        <v>2.4</v>
      </c>
      <c r="H667" s="94"/>
      <c r="I667" s="211"/>
      <c r="J667" s="404">
        <f t="shared" si="245"/>
        <v>1.6500000000000001E-2</v>
      </c>
      <c r="K667" s="361">
        <f t="shared" si="231"/>
        <v>1.6500000000000001E-2</v>
      </c>
      <c r="L667" s="361">
        <f t="shared" si="246"/>
        <v>1.6500000000000001E-2</v>
      </c>
      <c r="M667" s="362">
        <f t="shared" si="246"/>
        <v>1.6500000000000001E-2</v>
      </c>
      <c r="N667" s="384"/>
      <c r="O667" s="385"/>
      <c r="P667" s="305">
        <f t="shared" si="228"/>
        <v>1.2476882205032032E-4</v>
      </c>
      <c r="Q667" s="306">
        <f t="shared" si="232"/>
        <v>1.2476882205032032E-4</v>
      </c>
      <c r="R667" s="306">
        <f t="shared" si="247"/>
        <v>1.2476882205032032E-4</v>
      </c>
      <c r="S667" s="306">
        <f t="shared" si="235"/>
        <v>1.2476882205032032E-4</v>
      </c>
      <c r="T667" s="121"/>
      <c r="U667" s="100"/>
      <c r="V667" s="283">
        <f t="shared" si="230"/>
        <v>9.4748258341211488E-4</v>
      </c>
      <c r="W667" s="283">
        <f t="shared" si="233"/>
        <v>9.4748258341211488E-4</v>
      </c>
      <c r="X667" s="283">
        <f t="shared" ref="X667:X672" si="248">ND代替値*2.71828^(-(0.69315/30.07)*(C667-事故日Fk)/365.25)</f>
        <v>9.4748258341211488E-4</v>
      </c>
      <c r="Y667" s="283">
        <f>ND代替値*2.71828^(-(0.69315/30.07)*(C667-事故日Fk)/365.25)</f>
        <v>9.4748258341211488E-4</v>
      </c>
      <c r="Z667" s="99"/>
      <c r="AA667" s="100"/>
      <c r="AB667" s="221">
        <v>27.05</v>
      </c>
      <c r="AC667" s="6"/>
      <c r="AD667" s="438">
        <f t="shared" si="238"/>
        <v>8.6134780310192269E-2</v>
      </c>
      <c r="AE667" s="438">
        <f t="shared" si="239"/>
        <v>1.1342620186392757E-3</v>
      </c>
      <c r="AF667" s="225">
        <f t="shared" si="240"/>
        <v>4.368122292229398E-13</v>
      </c>
      <c r="AG667" s="438">
        <f t="shared" si="241"/>
        <v>9.9999999648539145E-2</v>
      </c>
      <c r="AH667" s="438">
        <f t="shared" si="242"/>
        <v>0.69488921704417561</v>
      </c>
      <c r="AI667" s="438">
        <f t="shared" si="243"/>
        <v>8.5569255701213875E-2</v>
      </c>
      <c r="AJ667" s="437">
        <f t="shared" si="244"/>
        <v>1.2823164240832302E-89</v>
      </c>
    </row>
    <row r="668" spans="2:36" ht="12" customHeight="1" x14ac:dyDescent="0.2">
      <c r="B668" s="332">
        <v>43007</v>
      </c>
      <c r="C668" s="347">
        <v>43007</v>
      </c>
      <c r="D668" s="93">
        <v>4.5999999999999996</v>
      </c>
      <c r="E668" s="94">
        <v>3.6</v>
      </c>
      <c r="F668" s="94">
        <v>4.1100000000000003</v>
      </c>
      <c r="G668" s="94">
        <v>4.33</v>
      </c>
      <c r="H668" s="94">
        <v>2.0299999999999998</v>
      </c>
      <c r="I668" s="211">
        <v>1.98</v>
      </c>
      <c r="J668" s="404">
        <f t="shared" si="245"/>
        <v>1.6500000000000001E-2</v>
      </c>
      <c r="K668" s="361">
        <f t="shared" si="231"/>
        <v>1.6500000000000001E-2</v>
      </c>
      <c r="L668" s="361">
        <f t="shared" si="246"/>
        <v>1.6500000000000001E-2</v>
      </c>
      <c r="M668" s="362">
        <f t="shared" si="246"/>
        <v>1.6500000000000001E-2</v>
      </c>
      <c r="N668" s="404">
        <f>ND代替値</f>
        <v>1.6500000000000001E-2</v>
      </c>
      <c r="O668" s="405">
        <f>ND代替値</f>
        <v>1.6500000000000001E-2</v>
      </c>
      <c r="P668" s="305">
        <f t="shared" si="228"/>
        <v>1.2148280822114055E-4</v>
      </c>
      <c r="Q668" s="306">
        <f t="shared" si="232"/>
        <v>1.2148280822114055E-4</v>
      </c>
      <c r="R668" s="306">
        <f t="shared" si="247"/>
        <v>1.2148280822114055E-4</v>
      </c>
      <c r="S668" s="306">
        <f t="shared" si="235"/>
        <v>1.2148280822114055E-4</v>
      </c>
      <c r="T668" s="306">
        <f>ND代替値*2.71828^(-(0.69315/2.062)*(C668-事故日Fk)/365.25)</f>
        <v>1.2148280822114055E-4</v>
      </c>
      <c r="U668" s="320">
        <f>ND代替値*2.71828^(-(0.69315/2.062)*(C668-事故日Fk)/365.25)</f>
        <v>1.2148280822114055E-4</v>
      </c>
      <c r="V668" s="283">
        <f t="shared" si="230"/>
        <v>9.4575007580017698E-4</v>
      </c>
      <c r="W668" s="283">
        <f t="shared" si="233"/>
        <v>9.4575007580017698E-4</v>
      </c>
      <c r="X668" s="283">
        <f t="shared" si="248"/>
        <v>9.4575007580017698E-4</v>
      </c>
      <c r="Y668" s="99">
        <v>7.4999999999999997E-3</v>
      </c>
      <c r="Z668" s="283">
        <f>ND代替値*2.71828^(-(0.69315/30.07)*(C668-事故日Fk)/365.25)</f>
        <v>9.4575007580017698E-4</v>
      </c>
      <c r="AA668" s="283">
        <f>ND代替値*2.71828^(-(0.69315/30.07)*(C668-事故日Fk)/365.25)</f>
        <v>9.4575007580017698E-4</v>
      </c>
      <c r="AB668" s="221">
        <v>38.32</v>
      </c>
      <c r="AC668" s="6"/>
      <c r="AD668" s="438">
        <f t="shared" si="238"/>
        <v>8.5977279618197899E-2</v>
      </c>
      <c r="AE668" s="438">
        <f t="shared" si="239"/>
        <v>1.1043891656467323E-3</v>
      </c>
      <c r="AF668" s="225">
        <f t="shared" si="240"/>
        <v>2.9955460009422498E-13</v>
      </c>
      <c r="AG668" s="438">
        <f t="shared" si="241"/>
        <v>9.9999999644229481E-2</v>
      </c>
      <c r="AH668" s="438">
        <f t="shared" si="242"/>
        <v>0.69179451859546748</v>
      </c>
      <c r="AI668" s="438">
        <f t="shared" si="243"/>
        <v>8.5405890272698778E-2</v>
      </c>
      <c r="AJ668" s="437">
        <f t="shared" si="244"/>
        <v>1.0721355372152203E-90</v>
      </c>
    </row>
    <row r="669" spans="2:36" ht="12" customHeight="1" x14ac:dyDescent="0.2">
      <c r="B669" s="332">
        <v>43039</v>
      </c>
      <c r="C669" s="347">
        <v>43039</v>
      </c>
      <c r="D669" s="93">
        <v>4.5999999999999996</v>
      </c>
      <c r="E669" s="94">
        <v>3.8</v>
      </c>
      <c r="F669" s="94">
        <v>3.98</v>
      </c>
      <c r="G669" s="94">
        <v>4.0199999999999996</v>
      </c>
      <c r="H669" s="94"/>
      <c r="I669" s="211"/>
      <c r="J669" s="404">
        <f t="shared" si="245"/>
        <v>1.6500000000000001E-2</v>
      </c>
      <c r="K669" s="361">
        <f t="shared" si="231"/>
        <v>1.6500000000000001E-2</v>
      </c>
      <c r="L669" s="361">
        <f t="shared" si="246"/>
        <v>1.6500000000000001E-2</v>
      </c>
      <c r="M669" s="362">
        <f t="shared" si="246"/>
        <v>1.6500000000000001E-2</v>
      </c>
      <c r="N669" s="384"/>
      <c r="O669" s="385"/>
      <c r="P669" s="305">
        <f t="shared" si="228"/>
        <v>1.1795720550328001E-4</v>
      </c>
      <c r="Q669" s="306">
        <f t="shared" si="232"/>
        <v>1.1795720550328001E-4</v>
      </c>
      <c r="R669" s="306">
        <f t="shared" si="247"/>
        <v>1.1795720550328001E-4</v>
      </c>
      <c r="S669" s="306">
        <f t="shared" si="235"/>
        <v>1.1795720550328001E-4</v>
      </c>
      <c r="T669" s="121"/>
      <c r="U669" s="100"/>
      <c r="V669" s="283">
        <f t="shared" si="230"/>
        <v>9.4384201951672588E-4</v>
      </c>
      <c r="W669" s="283">
        <f t="shared" si="233"/>
        <v>9.4384201951672588E-4</v>
      </c>
      <c r="X669" s="283">
        <f t="shared" si="248"/>
        <v>9.4384201951672588E-4</v>
      </c>
      <c r="Y669" s="283">
        <f>ND代替値*2.71828^(-(0.69315/30.07)*(C669-事故日Fk)/365.25)</f>
        <v>9.4384201951672588E-4</v>
      </c>
      <c r="Z669" s="99"/>
      <c r="AA669" s="100"/>
      <c r="AB669" s="221">
        <v>16</v>
      </c>
      <c r="AC669" s="6"/>
      <c r="AD669" s="438">
        <f t="shared" si="238"/>
        <v>8.5803819956065994E-2</v>
      </c>
      <c r="AE669" s="438">
        <f t="shared" si="239"/>
        <v>1.0723382318479999E-3</v>
      </c>
      <c r="AF669" s="225">
        <f t="shared" si="240"/>
        <v>1.9756518971902285E-13</v>
      </c>
      <c r="AG669" s="438">
        <f t="shared" si="241"/>
        <v>9.9999999639473994E-2</v>
      </c>
      <c r="AH669" s="438">
        <f t="shared" si="242"/>
        <v>0.68839567112590594</v>
      </c>
      <c r="AI669" s="438">
        <f t="shared" si="243"/>
        <v>8.5225986904929316E-2</v>
      </c>
      <c r="AJ669" s="437">
        <f t="shared" si="244"/>
        <v>6.9344698290802465E-92</v>
      </c>
    </row>
    <row r="670" spans="2:36" ht="12" customHeight="1" x14ac:dyDescent="0.2">
      <c r="B670" s="332">
        <v>43069</v>
      </c>
      <c r="C670" s="347">
        <v>43069</v>
      </c>
      <c r="D670" s="93">
        <v>4.3</v>
      </c>
      <c r="E670" s="94">
        <v>4.5999999999999996</v>
      </c>
      <c r="F670" s="94">
        <v>3.97</v>
      </c>
      <c r="G670" s="94">
        <v>4.1500000000000004</v>
      </c>
      <c r="H670" s="94"/>
      <c r="I670" s="211"/>
      <c r="J670" s="404">
        <f t="shared" si="245"/>
        <v>1.6500000000000001E-2</v>
      </c>
      <c r="K670" s="361">
        <f t="shared" si="231"/>
        <v>1.6500000000000001E-2</v>
      </c>
      <c r="L670" s="361">
        <f t="shared" si="246"/>
        <v>1.6500000000000001E-2</v>
      </c>
      <c r="M670" s="362">
        <f t="shared" si="246"/>
        <v>1.6500000000000001E-2</v>
      </c>
      <c r="N670" s="384"/>
      <c r="O670" s="385"/>
      <c r="P670" s="305">
        <f t="shared" si="228"/>
        <v>1.1474493507917606E-4</v>
      </c>
      <c r="Q670" s="306">
        <f t="shared" si="232"/>
        <v>1.1474493507917606E-4</v>
      </c>
      <c r="R670" s="306">
        <f t="shared" si="247"/>
        <v>1.1474493507917606E-4</v>
      </c>
      <c r="S670" s="306">
        <f t="shared" si="235"/>
        <v>1.1474493507917606E-4</v>
      </c>
      <c r="T670" s="121"/>
      <c r="U670" s="100"/>
      <c r="V670" s="283">
        <f t="shared" si="230"/>
        <v>9.4205671303925994E-4</v>
      </c>
      <c r="W670" s="283">
        <f t="shared" si="233"/>
        <v>9.4205671303925994E-4</v>
      </c>
      <c r="X670" s="283">
        <f t="shared" si="248"/>
        <v>9.4205671303925994E-4</v>
      </c>
      <c r="Y670" s="283">
        <f>ND代替値*2.71828^(-(0.69315/30.07)*(C670-事故日Fk)/365.25)</f>
        <v>9.4205671303925994E-4</v>
      </c>
      <c r="Z670" s="99"/>
      <c r="AA670" s="100"/>
      <c r="AB670" s="221">
        <v>5</v>
      </c>
      <c r="AC670" s="6"/>
      <c r="AD670" s="438">
        <f t="shared" si="238"/>
        <v>8.5641519367205446E-2</v>
      </c>
      <c r="AE670" s="438">
        <f t="shared" si="239"/>
        <v>1.043135773447055E-3</v>
      </c>
      <c r="AF670" s="225">
        <f t="shared" si="240"/>
        <v>1.337342684789022E-13</v>
      </c>
      <c r="AG670" s="438">
        <f t="shared" si="241"/>
        <v>9.9999999635015713E-2</v>
      </c>
      <c r="AH670" s="438">
        <f t="shared" si="242"/>
        <v>0.68522441911377974</v>
      </c>
      <c r="AI670" s="438">
        <f t="shared" si="243"/>
        <v>8.5057671683346187E-2</v>
      </c>
      <c r="AJ670" s="437">
        <f t="shared" si="244"/>
        <v>5.3223583416331611E-93</v>
      </c>
    </row>
    <row r="671" spans="2:36" ht="12" customHeight="1" x14ac:dyDescent="0.2">
      <c r="B671" s="332">
        <v>43097</v>
      </c>
      <c r="C671" s="347">
        <v>43097</v>
      </c>
      <c r="D671" s="93">
        <v>2.7</v>
      </c>
      <c r="E671" s="94">
        <v>2.2999999999999998</v>
      </c>
      <c r="F671" s="94">
        <v>2.1800000000000002</v>
      </c>
      <c r="G671" s="94">
        <v>3.23</v>
      </c>
      <c r="H671" s="94">
        <v>2.75</v>
      </c>
      <c r="I671" s="211">
        <v>2.71</v>
      </c>
      <c r="J671" s="404">
        <f t="shared" si="245"/>
        <v>1.6500000000000001E-2</v>
      </c>
      <c r="K671" s="361">
        <f t="shared" si="231"/>
        <v>1.6500000000000001E-2</v>
      </c>
      <c r="L671" s="361">
        <f t="shared" si="246"/>
        <v>1.6500000000000001E-2</v>
      </c>
      <c r="M671" s="362">
        <f t="shared" si="246"/>
        <v>1.6500000000000001E-2</v>
      </c>
      <c r="N671" s="404">
        <f>ND代替値</f>
        <v>1.6500000000000001E-2</v>
      </c>
      <c r="O671" s="385">
        <v>2.5999999999999999E-2</v>
      </c>
      <c r="P671" s="305">
        <f t="shared" si="228"/>
        <v>1.1182578888520036E-4</v>
      </c>
      <c r="Q671" s="306">
        <f t="shared" si="232"/>
        <v>1.1182578888520036E-4</v>
      </c>
      <c r="R671" s="306">
        <f t="shared" si="247"/>
        <v>1.1182578888520036E-4</v>
      </c>
      <c r="S671" s="306">
        <f t="shared" si="235"/>
        <v>1.1182578888520036E-4</v>
      </c>
      <c r="T671" s="306">
        <f>ND代替値*2.71828^(-(0.69315/2.062)*(C671-事故日Fk)/365.25)</f>
        <v>1.1182578888520036E-4</v>
      </c>
      <c r="U671" s="320">
        <f>ND代替値*2.71828^(-(0.69315/2.062)*(C671-事故日Fk)/365.25)</f>
        <v>1.1182578888520036E-4</v>
      </c>
      <c r="V671" s="283">
        <f t="shared" si="230"/>
        <v>9.4039347389247689E-4</v>
      </c>
      <c r="W671" s="283">
        <f t="shared" si="233"/>
        <v>9.4039347389247689E-4</v>
      </c>
      <c r="X671" s="283">
        <f t="shared" si="248"/>
        <v>9.4039347389247689E-4</v>
      </c>
      <c r="Y671" s="283">
        <f>ND代替値*2.71828^(-(0.69315/30.07)*(C671-事故日Fk)/365.25)</f>
        <v>9.4039347389247689E-4</v>
      </c>
      <c r="Z671" s="99">
        <v>1.6999999999999999E-3</v>
      </c>
      <c r="AA671" s="100">
        <v>1.6999999999999999E-3</v>
      </c>
      <c r="AB671" s="221">
        <v>6.67</v>
      </c>
      <c r="AC671" s="6"/>
      <c r="AD671" s="438">
        <f t="shared" si="238"/>
        <v>8.5490315808406991E-2</v>
      </c>
      <c r="AE671" s="438">
        <f t="shared" si="239"/>
        <v>1.0165980807745486E-3</v>
      </c>
      <c r="AF671" s="225">
        <f t="shared" si="240"/>
        <v>9.29122195769968E-14</v>
      </c>
      <c r="AG671" s="438">
        <f t="shared" si="241"/>
        <v>9.9999999630854652E-2</v>
      </c>
      <c r="AH671" s="438">
        <f t="shared" si="242"/>
        <v>0.68227776590565903</v>
      </c>
      <c r="AI671" s="438">
        <f t="shared" si="243"/>
        <v>8.4900877397853861E-2</v>
      </c>
      <c r="AJ671" s="437">
        <f t="shared" si="244"/>
        <v>4.8475493186047181E-94</v>
      </c>
    </row>
    <row r="672" spans="2:36" ht="12" customHeight="1" x14ac:dyDescent="0.2">
      <c r="B672" s="332">
        <v>43130</v>
      </c>
      <c r="C672" s="347">
        <v>43130</v>
      </c>
      <c r="D672" s="93">
        <v>3.1</v>
      </c>
      <c r="E672" s="94">
        <v>3.1</v>
      </c>
      <c r="F672" s="94">
        <v>3.06</v>
      </c>
      <c r="G672" s="94">
        <v>3.21</v>
      </c>
      <c r="H672" s="94"/>
      <c r="I672" s="211"/>
      <c r="J672" s="404">
        <f t="shared" si="245"/>
        <v>1.6500000000000001E-2</v>
      </c>
      <c r="K672" s="361">
        <f t="shared" si="231"/>
        <v>1.6500000000000001E-2</v>
      </c>
      <c r="L672" s="361">
        <f t="shared" si="246"/>
        <v>1.6500000000000001E-2</v>
      </c>
      <c r="M672" s="362">
        <f t="shared" si="246"/>
        <v>1.6500000000000001E-2</v>
      </c>
      <c r="N672" s="384"/>
      <c r="O672" s="385"/>
      <c r="P672" s="305">
        <f t="shared" si="228"/>
        <v>1.0848056161126629E-4</v>
      </c>
      <c r="Q672" s="306">
        <f t="shared" si="232"/>
        <v>1.0848056161126629E-4</v>
      </c>
      <c r="R672" s="306">
        <f t="shared" si="247"/>
        <v>1.0848056161126629E-4</v>
      </c>
      <c r="S672" s="306">
        <f t="shared" si="235"/>
        <v>1.0848056161126629E-4</v>
      </c>
      <c r="T672" s="121"/>
      <c r="U672" s="285"/>
      <c r="V672" s="283">
        <f t="shared" si="230"/>
        <v>9.3843699726089838E-4</v>
      </c>
      <c r="W672" s="283">
        <f t="shared" si="233"/>
        <v>9.3843699726089838E-4</v>
      </c>
      <c r="X672" s="283">
        <f t="shared" si="248"/>
        <v>9.3843699726089838E-4</v>
      </c>
      <c r="Y672" s="283">
        <f>ND代替値*2.71828^(-(0.69315/30.07)*(C672-事故日Fk)/365.25)</f>
        <v>9.3843699726089838E-4</v>
      </c>
      <c r="Z672" s="99"/>
      <c r="AA672" s="100"/>
      <c r="AB672" s="221">
        <v>3.41</v>
      </c>
      <c r="AC672" s="6"/>
      <c r="AD672" s="438">
        <f t="shared" si="238"/>
        <v>8.5312454296445309E-2</v>
      </c>
      <c r="AE672" s="438">
        <f t="shared" si="239"/>
        <v>9.8618692373878447E-4</v>
      </c>
      <c r="AF672" s="225">
        <f t="shared" si="240"/>
        <v>6.0486484480919791E-14</v>
      </c>
      <c r="AG672" s="438">
        <f t="shared" si="241"/>
        <v>9.9999999625950547E-2</v>
      </c>
      <c r="AH672" s="438">
        <f t="shared" si="242"/>
        <v>0.67882118803651281</v>
      </c>
      <c r="AI672" s="438">
        <f t="shared" si="243"/>
        <v>8.4716455152546166E-2</v>
      </c>
      <c r="AJ672" s="437">
        <f t="shared" si="244"/>
        <v>2.8782079560428483E-95</v>
      </c>
    </row>
    <row r="673" spans="2:36" ht="12" customHeight="1" x14ac:dyDescent="0.2">
      <c r="B673" s="332">
        <v>43159</v>
      </c>
      <c r="C673" s="347">
        <v>43159</v>
      </c>
      <c r="D673" s="93">
        <v>3.9</v>
      </c>
      <c r="E673" s="94">
        <v>3.5</v>
      </c>
      <c r="F673" s="94">
        <v>3.58</v>
      </c>
      <c r="G673" s="94">
        <v>3.67</v>
      </c>
      <c r="H673" s="94"/>
      <c r="I673" s="211"/>
      <c r="J673" s="404">
        <f t="shared" si="245"/>
        <v>1.6500000000000001E-2</v>
      </c>
      <c r="K673" s="361">
        <f t="shared" si="231"/>
        <v>1.6500000000000001E-2</v>
      </c>
      <c r="L673" s="361">
        <f t="shared" si="246"/>
        <v>1.6500000000000001E-2</v>
      </c>
      <c r="M673" s="362">
        <f t="shared" si="246"/>
        <v>1.6500000000000001E-2</v>
      </c>
      <c r="N673" s="384"/>
      <c r="O673" s="385"/>
      <c r="P673" s="305">
        <f t="shared" si="228"/>
        <v>1.0562352874204485E-4</v>
      </c>
      <c r="Q673" s="306">
        <f t="shared" si="232"/>
        <v>1.0562352874204485E-4</v>
      </c>
      <c r="R673" s="306">
        <f t="shared" si="247"/>
        <v>1.0562352874204485E-4</v>
      </c>
      <c r="S673" s="306">
        <f t="shared" si="235"/>
        <v>1.0562352874204485E-4</v>
      </c>
      <c r="T673" s="121"/>
      <c r="U673" s="285"/>
      <c r="V673" s="283">
        <f t="shared" si="230"/>
        <v>9.3672102984414273E-4</v>
      </c>
      <c r="W673" s="283">
        <f t="shared" si="233"/>
        <v>9.3672102984414273E-4</v>
      </c>
      <c r="X673" s="99">
        <v>1.4999999999999999E-2</v>
      </c>
      <c r="Y673" s="99">
        <v>6.6E-3</v>
      </c>
      <c r="Z673" s="99"/>
      <c r="AA673" s="100"/>
      <c r="AB673" s="221">
        <v>9.67</v>
      </c>
      <c r="AC673" s="6"/>
      <c r="AD673" s="438">
        <f t="shared" si="238"/>
        <v>8.515645725855843E-2</v>
      </c>
      <c r="AE673" s="438">
        <f t="shared" si="239"/>
        <v>9.602138976549531E-4</v>
      </c>
      <c r="AF673" s="225">
        <f t="shared" si="240"/>
        <v>4.148007646676895E-14</v>
      </c>
      <c r="AG673" s="438">
        <f t="shared" si="241"/>
        <v>9.9999999621640884E-2</v>
      </c>
      <c r="AH673" s="438">
        <f t="shared" si="242"/>
        <v>0.67579804877051186</v>
      </c>
      <c r="AI673" s="438">
        <f t="shared" si="243"/>
        <v>8.4554717857008591E-2</v>
      </c>
      <c r="AJ673" s="437">
        <f t="shared" si="244"/>
        <v>2.4064489662723307E-96</v>
      </c>
    </row>
    <row r="674" spans="2:36" ht="12" customHeight="1" x14ac:dyDescent="0.2">
      <c r="B674" s="334">
        <v>43161</v>
      </c>
      <c r="C674" s="348">
        <v>43161</v>
      </c>
      <c r="D674" s="97">
        <v>5.8</v>
      </c>
      <c r="E674" s="98">
        <v>5.2</v>
      </c>
      <c r="F674" s="98">
        <v>5.1100000000000003</v>
      </c>
      <c r="G674" s="98">
        <v>5.19</v>
      </c>
      <c r="H674" s="98">
        <v>3.01</v>
      </c>
      <c r="I674" s="212">
        <v>2.97</v>
      </c>
      <c r="J674" s="416">
        <f t="shared" si="245"/>
        <v>1.6500000000000001E-2</v>
      </c>
      <c r="K674" s="363">
        <f t="shared" si="231"/>
        <v>1.6500000000000001E-2</v>
      </c>
      <c r="L674" s="363">
        <f t="shared" si="246"/>
        <v>1.6500000000000001E-2</v>
      </c>
      <c r="M674" s="370">
        <f t="shared" si="246"/>
        <v>1.6500000000000001E-2</v>
      </c>
      <c r="N674" s="416">
        <f>ND代替値</f>
        <v>1.6500000000000001E-2</v>
      </c>
      <c r="O674" s="417">
        <f>ND代替値</f>
        <v>1.6500000000000001E-2</v>
      </c>
      <c r="P674" s="310">
        <f t="shared" si="228"/>
        <v>1.054292885579049E-4</v>
      </c>
      <c r="Q674" s="311">
        <f t="shared" si="232"/>
        <v>1.054292885579049E-4</v>
      </c>
      <c r="R674" s="311">
        <f t="shared" si="247"/>
        <v>1.054292885579049E-4</v>
      </c>
      <c r="S674" s="311">
        <f t="shared" si="235"/>
        <v>1.054292885579049E-4</v>
      </c>
      <c r="T674" s="311">
        <f>ND代替値*2.71828^(-(0.69315/2.062)*(C674-事故日Fk)/365.25)</f>
        <v>1.054292885579049E-4</v>
      </c>
      <c r="U674" s="319">
        <f>ND代替値*2.71828^(-(0.69315/2.062)*(C674-事故日Fk)/365.25)</f>
        <v>1.054292885579049E-4</v>
      </c>
      <c r="V674" s="297">
        <f t="shared" si="230"/>
        <v>9.3660280298816037E-4</v>
      </c>
      <c r="W674" s="297">
        <f t="shared" si="233"/>
        <v>9.3660280298816037E-4</v>
      </c>
      <c r="X674" s="297">
        <f>ND代替値*2.71828^(-(0.69315/30.07)*(C674-事故日Fk)/365.25)</f>
        <v>9.3660280298816037E-4</v>
      </c>
      <c r="Y674" s="297">
        <f>ND代替値*2.71828^(-(0.69315/30.07)*(C674-事故日Fk)/365.25)</f>
        <v>9.3660280298816037E-4</v>
      </c>
      <c r="Z674" s="297">
        <f>ND代替値*2.71828^(-(0.69315/30.07)*(C674-事故日Fk)/365.25)</f>
        <v>9.3660280298816037E-4</v>
      </c>
      <c r="AA674" s="297">
        <f>ND代替値*2.71828^(-(0.69315/30.07)*(C674-事故日Fk)/365.25)</f>
        <v>9.3660280298816037E-4</v>
      </c>
      <c r="AB674" s="222">
        <v>0.48</v>
      </c>
      <c r="AC674" s="6"/>
      <c r="AD674" s="438">
        <f t="shared" si="238"/>
        <v>8.5145709362560038E-2</v>
      </c>
      <c r="AE674" s="438">
        <f t="shared" si="239"/>
        <v>9.5844807779913539E-4</v>
      </c>
      <c r="AF674" s="225">
        <f t="shared" si="240"/>
        <v>4.0414917850206648E-14</v>
      </c>
      <c r="AG674" s="438">
        <f t="shared" si="241"/>
        <v>9.9999999621343649E-2</v>
      </c>
      <c r="AH674" s="438">
        <f t="shared" si="242"/>
        <v>0.67559005337455968</v>
      </c>
      <c r="AI674" s="438">
        <f t="shared" si="243"/>
        <v>8.4543574949506678E-2</v>
      </c>
      <c r="AJ674" s="437">
        <f t="shared" si="244"/>
        <v>2.0279132798421823E-96</v>
      </c>
    </row>
    <row r="675" spans="2:36" ht="12" customHeight="1" x14ac:dyDescent="0.2">
      <c r="B675" s="330"/>
      <c r="C675" s="339"/>
      <c r="D675" s="89"/>
      <c r="E675" s="90"/>
      <c r="F675" s="90"/>
      <c r="G675" s="90"/>
      <c r="H675" s="90"/>
      <c r="I675" s="210"/>
      <c r="J675" s="420"/>
      <c r="K675" s="382"/>
      <c r="L675" s="382"/>
      <c r="M675" s="382"/>
      <c r="N675" s="382"/>
      <c r="O675" s="383"/>
      <c r="P675" s="295"/>
      <c r="Q675" s="127"/>
      <c r="R675" s="127"/>
      <c r="S675" s="127"/>
      <c r="T675" s="127"/>
      <c r="U675" s="281"/>
      <c r="V675" s="295"/>
      <c r="W675" s="127"/>
      <c r="X675" s="127"/>
      <c r="Y675" s="127"/>
      <c r="Z675" s="127"/>
      <c r="AA675" s="281"/>
      <c r="AB675" s="223">
        <v>5.26</v>
      </c>
      <c r="AC675" s="6"/>
      <c r="AD675" s="438"/>
      <c r="AE675" s="440"/>
      <c r="AF675" s="224"/>
      <c r="AG675" s="438"/>
      <c r="AH675" s="440"/>
      <c r="AI675" s="438"/>
      <c r="AJ675" s="440"/>
    </row>
    <row r="676" spans="2:36" ht="12" customHeight="1" x14ac:dyDescent="0.2">
      <c r="B676" s="332"/>
      <c r="C676" s="338"/>
      <c r="D676" s="93"/>
      <c r="E676" s="94"/>
      <c r="F676" s="94"/>
      <c r="G676" s="94"/>
      <c r="H676" s="94"/>
      <c r="I676" s="211"/>
      <c r="J676" s="421"/>
      <c r="K676" s="384"/>
      <c r="L676" s="384"/>
      <c r="M676" s="384"/>
      <c r="N676" s="384"/>
      <c r="O676" s="385"/>
      <c r="P676" s="208"/>
      <c r="Q676" s="99"/>
      <c r="R676" s="99"/>
      <c r="S676" s="99"/>
      <c r="T676" s="99"/>
      <c r="U676" s="100"/>
      <c r="V676" s="208"/>
      <c r="W676" s="99"/>
      <c r="X676" s="99"/>
      <c r="Y676" s="99"/>
      <c r="Z676" s="99"/>
      <c r="AA676" s="100"/>
      <c r="AB676" s="221">
        <v>7.39</v>
      </c>
      <c r="AC676" s="6"/>
      <c r="AD676" s="438"/>
      <c r="AE676" s="440"/>
      <c r="AF676" s="224"/>
      <c r="AG676" s="438"/>
      <c r="AH676" s="440"/>
      <c r="AI676" s="438"/>
      <c r="AJ676" s="440"/>
    </row>
    <row r="677" spans="2:36" ht="12" customHeight="1" x14ac:dyDescent="0.2">
      <c r="B677" s="332"/>
      <c r="C677" s="338"/>
      <c r="D677" s="93"/>
      <c r="E677" s="94"/>
      <c r="F677" s="94"/>
      <c r="G677" s="94"/>
      <c r="H677" s="94"/>
      <c r="I677" s="211"/>
      <c r="J677" s="421"/>
      <c r="K677" s="384"/>
      <c r="L677" s="384"/>
      <c r="M677" s="384"/>
      <c r="N677" s="384"/>
      <c r="O677" s="385"/>
      <c r="P677" s="208"/>
      <c r="Q677" s="99"/>
      <c r="R677" s="99"/>
      <c r="S677" s="99"/>
      <c r="T677" s="99"/>
      <c r="U677" s="100"/>
      <c r="V677" s="208"/>
      <c r="W677" s="99"/>
      <c r="X677" s="99"/>
      <c r="Y677" s="99"/>
      <c r="Z677" s="99"/>
      <c r="AA677" s="100"/>
      <c r="AB677" s="221">
        <v>9</v>
      </c>
      <c r="AC677" s="6"/>
      <c r="AD677" s="438"/>
      <c r="AE677" s="440"/>
      <c r="AF677" s="224"/>
      <c r="AG677" s="438"/>
      <c r="AH677" s="440"/>
      <c r="AI677" s="438"/>
      <c r="AJ677" s="440"/>
    </row>
    <row r="678" spans="2:36" ht="12" customHeight="1" x14ac:dyDescent="0.2">
      <c r="B678" s="332"/>
      <c r="C678" s="338"/>
      <c r="D678" s="93"/>
      <c r="E678" s="94"/>
      <c r="F678" s="94"/>
      <c r="G678" s="94"/>
      <c r="H678" s="94"/>
      <c r="I678" s="211"/>
      <c r="J678" s="421"/>
      <c r="K678" s="384"/>
      <c r="L678" s="384"/>
      <c r="M678" s="384"/>
      <c r="N678" s="384"/>
      <c r="O678" s="385"/>
      <c r="P678" s="208"/>
      <c r="Q678" s="99"/>
      <c r="R678" s="99"/>
      <c r="S678" s="99"/>
      <c r="T678" s="99"/>
      <c r="U678" s="100"/>
      <c r="V678" s="208"/>
      <c r="W678" s="99"/>
      <c r="X678" s="99"/>
      <c r="Y678" s="99"/>
      <c r="Z678" s="99"/>
      <c r="AA678" s="100"/>
      <c r="AB678" s="221">
        <v>0.5</v>
      </c>
      <c r="AC678" s="6"/>
      <c r="AD678" s="438"/>
      <c r="AE678" s="440"/>
      <c r="AF678" s="224"/>
      <c r="AG678" s="438"/>
      <c r="AH678" s="440"/>
      <c r="AI678" s="438"/>
      <c r="AJ678" s="440"/>
    </row>
    <row r="679" spans="2:36" ht="12" customHeight="1" x14ac:dyDescent="0.2">
      <c r="B679" s="332"/>
      <c r="C679" s="338"/>
      <c r="D679" s="93"/>
      <c r="E679" s="94"/>
      <c r="F679" s="94"/>
      <c r="G679" s="94"/>
      <c r="H679" s="94"/>
      <c r="I679" s="211"/>
      <c r="J679" s="421"/>
      <c r="K679" s="384"/>
      <c r="L679" s="384"/>
      <c r="M679" s="384"/>
      <c r="N679" s="384"/>
      <c r="O679" s="385"/>
      <c r="P679" s="208"/>
      <c r="Q679" s="99"/>
      <c r="R679" s="99"/>
      <c r="S679" s="99"/>
      <c r="T679" s="99"/>
      <c r="U679" s="100"/>
      <c r="V679" s="208"/>
      <c r="W679" s="99"/>
      <c r="X679" s="99"/>
      <c r="Y679" s="99"/>
      <c r="Z679" s="99"/>
      <c r="AA679" s="100"/>
      <c r="AB679" s="221">
        <v>8.1300000000000008</v>
      </c>
      <c r="AC679" s="6"/>
      <c r="AD679" s="438"/>
      <c r="AE679" s="440"/>
      <c r="AF679" s="224"/>
      <c r="AG679" s="438"/>
      <c r="AH679" s="440"/>
      <c r="AI679" s="438"/>
      <c r="AJ679" s="440"/>
    </row>
    <row r="680" spans="2:36" ht="12" customHeight="1" x14ac:dyDescent="0.2">
      <c r="B680" s="332"/>
      <c r="C680" s="338"/>
      <c r="D680" s="93"/>
      <c r="E680" s="94"/>
      <c r="F680" s="94"/>
      <c r="G680" s="94"/>
      <c r="H680" s="94"/>
      <c r="I680" s="211"/>
      <c r="J680" s="421"/>
      <c r="K680" s="384"/>
      <c r="L680" s="384"/>
      <c r="M680" s="384"/>
      <c r="N680" s="384"/>
      <c r="O680" s="385"/>
      <c r="P680" s="208"/>
      <c r="Q680" s="99"/>
      <c r="R680" s="99"/>
      <c r="S680" s="99"/>
      <c r="T680" s="99"/>
      <c r="U680" s="100"/>
      <c r="V680" s="208"/>
      <c r="W680" s="99"/>
      <c r="X680" s="99"/>
      <c r="Y680" s="99"/>
      <c r="Z680" s="99"/>
      <c r="AA680" s="100"/>
      <c r="AB680" s="221">
        <v>2.92</v>
      </c>
      <c r="AC680" s="6"/>
      <c r="AD680" s="438"/>
      <c r="AE680" s="440"/>
      <c r="AF680" s="224"/>
      <c r="AG680" s="438"/>
      <c r="AH680" s="440"/>
      <c r="AI680" s="438"/>
      <c r="AJ680" s="440"/>
    </row>
    <row r="681" spans="2:36" ht="12" customHeight="1" x14ac:dyDescent="0.2">
      <c r="B681" s="332"/>
      <c r="C681" s="338"/>
      <c r="D681" s="93"/>
      <c r="E681" s="94"/>
      <c r="F681" s="94"/>
      <c r="G681" s="94"/>
      <c r="H681" s="94"/>
      <c r="I681" s="211"/>
      <c r="J681" s="421"/>
      <c r="K681" s="384"/>
      <c r="L681" s="384"/>
      <c r="M681" s="384"/>
      <c r="N681" s="384"/>
      <c r="O681" s="385"/>
      <c r="P681" s="208"/>
      <c r="Q681" s="99"/>
      <c r="R681" s="99"/>
      <c r="S681" s="99"/>
      <c r="T681" s="99"/>
      <c r="U681" s="100"/>
      <c r="V681" s="208"/>
      <c r="W681" s="99"/>
      <c r="X681" s="99"/>
      <c r="Y681" s="99"/>
      <c r="Z681" s="99"/>
      <c r="AA681" s="100"/>
      <c r="AB681" s="221">
        <v>3.43</v>
      </c>
      <c r="AC681" s="6"/>
      <c r="AD681" s="438"/>
      <c r="AE681" s="440"/>
      <c r="AF681" s="224"/>
      <c r="AG681" s="438"/>
      <c r="AH681" s="440"/>
      <c r="AI681" s="438"/>
      <c r="AJ681" s="440"/>
    </row>
    <row r="682" spans="2:36" ht="12" customHeight="1" x14ac:dyDescent="0.2">
      <c r="B682" s="332"/>
      <c r="C682" s="338"/>
      <c r="D682" s="93"/>
      <c r="E682" s="94"/>
      <c r="F682" s="94"/>
      <c r="G682" s="94"/>
      <c r="H682" s="94"/>
      <c r="I682" s="211"/>
      <c r="J682" s="421"/>
      <c r="K682" s="384"/>
      <c r="L682" s="384"/>
      <c r="M682" s="384"/>
      <c r="N682" s="384"/>
      <c r="O682" s="385"/>
      <c r="P682" s="208"/>
      <c r="Q682" s="99"/>
      <c r="R682" s="99"/>
      <c r="S682" s="99"/>
      <c r="T682" s="99"/>
      <c r="U682" s="100"/>
      <c r="V682" s="208"/>
      <c r="W682" s="99"/>
      <c r="X682" s="99"/>
      <c r="Y682" s="99"/>
      <c r="Z682" s="99"/>
      <c r="AA682" s="100"/>
      <c r="AB682" s="221">
        <v>3.52</v>
      </c>
      <c r="AC682" s="6"/>
      <c r="AD682" s="438"/>
      <c r="AE682" s="440"/>
      <c r="AF682" s="224"/>
      <c r="AG682" s="438"/>
      <c r="AH682" s="440"/>
      <c r="AI682" s="438"/>
      <c r="AJ682" s="440"/>
    </row>
    <row r="683" spans="2:36" ht="12" customHeight="1" x14ac:dyDescent="0.2">
      <c r="B683" s="332"/>
      <c r="C683" s="338"/>
      <c r="D683" s="93"/>
      <c r="E683" s="94"/>
      <c r="F683" s="94"/>
      <c r="G683" s="94"/>
      <c r="H683" s="94"/>
      <c r="I683" s="211"/>
      <c r="J683" s="421"/>
      <c r="K683" s="384"/>
      <c r="L683" s="384"/>
      <c r="M683" s="384"/>
      <c r="N683" s="384"/>
      <c r="O683" s="385"/>
      <c r="P683" s="208"/>
      <c r="Q683" s="99"/>
      <c r="R683" s="99"/>
      <c r="S683" s="99"/>
      <c r="T683" s="99"/>
      <c r="U683" s="100"/>
      <c r="V683" s="208"/>
      <c r="W683" s="99"/>
      <c r="X683" s="99"/>
      <c r="Y683" s="99"/>
      <c r="Z683" s="99"/>
      <c r="AA683" s="100"/>
      <c r="AB683" s="106">
        <v>0</v>
      </c>
      <c r="AC683" s="6"/>
      <c r="AD683" s="438"/>
      <c r="AE683" s="440"/>
      <c r="AF683" s="224"/>
      <c r="AG683" s="438"/>
      <c r="AH683" s="440"/>
      <c r="AI683" s="438"/>
      <c r="AJ683" s="440"/>
    </row>
    <row r="684" spans="2:36" ht="12" customHeight="1" x14ac:dyDescent="0.2">
      <c r="B684" s="332"/>
      <c r="C684" s="338"/>
      <c r="D684" s="93"/>
      <c r="E684" s="94"/>
      <c r="F684" s="94"/>
      <c r="G684" s="94"/>
      <c r="H684" s="94"/>
      <c r="I684" s="211"/>
      <c r="J684" s="421"/>
      <c r="K684" s="384"/>
      <c r="L684" s="384"/>
      <c r="M684" s="384"/>
      <c r="N684" s="384"/>
      <c r="O684" s="385"/>
      <c r="P684" s="208"/>
      <c r="Q684" s="99"/>
      <c r="R684" s="99"/>
      <c r="S684" s="99"/>
      <c r="T684" s="99"/>
      <c r="U684" s="100"/>
      <c r="V684" s="208"/>
      <c r="W684" s="99"/>
      <c r="X684" s="99"/>
      <c r="Y684" s="99"/>
      <c r="Z684" s="99"/>
      <c r="AA684" s="100"/>
      <c r="AB684" s="106"/>
      <c r="AC684" s="6"/>
      <c r="AD684" s="438"/>
      <c r="AE684" s="440"/>
      <c r="AF684" s="224"/>
      <c r="AG684" s="438"/>
      <c r="AH684" s="440"/>
      <c r="AI684" s="438"/>
      <c r="AJ684" s="440"/>
    </row>
    <row r="685" spans="2:36" ht="12" customHeight="1" x14ac:dyDescent="0.2">
      <c r="B685" s="332"/>
      <c r="C685" s="338"/>
      <c r="D685" s="93"/>
      <c r="E685" s="94"/>
      <c r="F685" s="94"/>
      <c r="G685" s="94"/>
      <c r="H685" s="94"/>
      <c r="I685" s="211"/>
      <c r="J685" s="421"/>
      <c r="K685" s="384"/>
      <c r="L685" s="384"/>
      <c r="M685" s="384"/>
      <c r="N685" s="384"/>
      <c r="O685" s="385"/>
      <c r="P685" s="208"/>
      <c r="Q685" s="99"/>
      <c r="R685" s="99"/>
      <c r="S685" s="99"/>
      <c r="T685" s="99"/>
      <c r="U685" s="100"/>
      <c r="V685" s="208"/>
      <c r="W685" s="99"/>
      <c r="X685" s="99"/>
      <c r="Y685" s="99"/>
      <c r="Z685" s="99"/>
      <c r="AA685" s="100"/>
      <c r="AB685" s="106"/>
      <c r="AC685" s="6"/>
      <c r="AD685" s="438"/>
      <c r="AE685" s="440"/>
      <c r="AF685" s="224"/>
      <c r="AG685" s="438"/>
      <c r="AH685" s="440"/>
      <c r="AI685" s="438"/>
      <c r="AJ685" s="440"/>
    </row>
    <row r="686" spans="2:36" ht="12" customHeight="1" x14ac:dyDescent="0.2">
      <c r="B686" s="334"/>
      <c r="C686" s="340"/>
      <c r="D686" s="97"/>
      <c r="E686" s="98"/>
      <c r="F686" s="98"/>
      <c r="G686" s="98"/>
      <c r="H686" s="98"/>
      <c r="I686" s="212"/>
      <c r="J686" s="379"/>
      <c r="K686" s="422"/>
      <c r="L686" s="422"/>
      <c r="M686" s="422"/>
      <c r="N686" s="422"/>
      <c r="O686" s="423"/>
      <c r="P686" s="292"/>
      <c r="Q686" s="126"/>
      <c r="R686" s="126"/>
      <c r="S686" s="126"/>
      <c r="T686" s="126"/>
      <c r="U686" s="294"/>
      <c r="V686" s="292"/>
      <c r="W686" s="126"/>
      <c r="X686" s="126"/>
      <c r="Y686" s="126"/>
      <c r="Z686" s="126"/>
      <c r="AA686" s="294"/>
      <c r="AB686" s="108"/>
      <c r="AC686" s="6"/>
      <c r="AD686" s="438"/>
      <c r="AE686" s="440"/>
      <c r="AF686" s="224"/>
      <c r="AG686" s="438"/>
      <c r="AH686" s="440"/>
      <c r="AI686" s="438"/>
      <c r="AJ686" s="440"/>
    </row>
    <row r="687" spans="2:36" ht="12" customHeight="1" x14ac:dyDescent="0.2">
      <c r="B687" s="330"/>
      <c r="C687" s="339"/>
      <c r="D687" s="89"/>
      <c r="E687" s="90"/>
      <c r="F687" s="90"/>
      <c r="G687" s="90"/>
      <c r="H687" s="90"/>
      <c r="I687" s="210"/>
      <c r="J687" s="420"/>
      <c r="K687" s="382"/>
      <c r="L687" s="382"/>
      <c r="M687" s="382"/>
      <c r="N687" s="382"/>
      <c r="O687" s="383"/>
      <c r="P687" s="295"/>
      <c r="Q687" s="127"/>
      <c r="R687" s="127"/>
      <c r="S687" s="127"/>
      <c r="T687" s="127"/>
      <c r="U687" s="281"/>
      <c r="V687" s="295"/>
      <c r="W687" s="127"/>
      <c r="X687" s="127"/>
      <c r="Y687" s="127"/>
      <c r="Z687" s="127"/>
      <c r="AA687" s="281"/>
      <c r="AB687" s="107"/>
      <c r="AC687" s="6"/>
      <c r="AD687" s="438"/>
      <c r="AE687" s="440"/>
      <c r="AF687" s="224"/>
      <c r="AG687" s="438"/>
      <c r="AH687" s="440"/>
      <c r="AI687" s="438"/>
      <c r="AJ687" s="440"/>
    </row>
    <row r="688" spans="2:36" ht="12" customHeight="1" x14ac:dyDescent="0.2">
      <c r="B688" s="330"/>
      <c r="C688" s="339"/>
      <c r="D688" s="324">
        <f>MIN(D235:D674)</f>
        <v>0.53</v>
      </c>
      <c r="E688" s="324">
        <f t="shared" ref="E688:AA688" si="249">MIN(E235:E674)</f>
        <v>0.51851851851851849</v>
      </c>
      <c r="F688" s="324">
        <f t="shared" si="249"/>
        <v>0.57999999999999996</v>
      </c>
      <c r="G688" s="324">
        <f t="shared" si="249"/>
        <v>0.7407407407407407</v>
      </c>
      <c r="H688" s="324">
        <f t="shared" si="249"/>
        <v>1.1111111111111112</v>
      </c>
      <c r="I688" s="324">
        <f t="shared" si="249"/>
        <v>1.04</v>
      </c>
      <c r="J688" s="424">
        <f t="shared" si="249"/>
        <v>1.6500000000000001E-2</v>
      </c>
      <c r="K688" s="424">
        <f t="shared" si="249"/>
        <v>1.6500000000000001E-2</v>
      </c>
      <c r="L688" s="424">
        <f t="shared" si="249"/>
        <v>1.6500000000000001E-2</v>
      </c>
      <c r="M688" s="424">
        <f t="shared" si="249"/>
        <v>0</v>
      </c>
      <c r="N688" s="424">
        <f t="shared" si="249"/>
        <v>1.6500000000000001E-2</v>
      </c>
      <c r="O688" s="424">
        <f t="shared" si="249"/>
        <v>1.6500000000000001E-2</v>
      </c>
      <c r="P688" s="326">
        <f t="shared" si="249"/>
        <v>2.7523952879287006E-7</v>
      </c>
      <c r="Q688" s="326">
        <f t="shared" si="249"/>
        <v>2.7523952879287006E-7</v>
      </c>
      <c r="R688" s="326">
        <f t="shared" si="249"/>
        <v>2.5711838252448208E-7</v>
      </c>
      <c r="S688" s="326">
        <f t="shared" si="249"/>
        <v>2.5711838252448208E-7</v>
      </c>
      <c r="T688" s="326">
        <f t="shared" si="249"/>
        <v>2.5711838252448208E-7</v>
      </c>
      <c r="U688" s="326">
        <f t="shared" si="249"/>
        <v>2.5711838252448208E-7</v>
      </c>
      <c r="V688" s="325">
        <f t="shared" si="249"/>
        <v>6.2289288338779542E-4</v>
      </c>
      <c r="W688" s="325">
        <f t="shared" si="249"/>
        <v>6.2289288338779542E-4</v>
      </c>
      <c r="X688" s="325">
        <f t="shared" si="249"/>
        <v>6.1999063454794539E-4</v>
      </c>
      <c r="Y688" s="325">
        <f t="shared" si="249"/>
        <v>6.1999063454794539E-4</v>
      </c>
      <c r="Z688" s="325">
        <f t="shared" si="249"/>
        <v>6.1999063454794539E-4</v>
      </c>
      <c r="AA688" s="325">
        <f t="shared" si="249"/>
        <v>6.1999063454794539E-4</v>
      </c>
      <c r="AB688" s="107"/>
      <c r="AC688" s="6"/>
      <c r="AD688" s="438"/>
      <c r="AE688" s="440"/>
      <c r="AF688" s="224"/>
      <c r="AG688" s="438"/>
      <c r="AH688" s="440"/>
      <c r="AI688" s="438"/>
      <c r="AJ688" s="440"/>
    </row>
    <row r="689" spans="2:36" ht="12" customHeight="1" x14ac:dyDescent="0.2">
      <c r="B689" s="332"/>
      <c r="C689" s="338"/>
      <c r="D689" s="93"/>
      <c r="E689" s="94"/>
      <c r="F689" s="94"/>
      <c r="G689" s="94"/>
      <c r="H689" s="94"/>
      <c r="I689" s="211"/>
      <c r="J689" s="421"/>
      <c r="K689" s="384"/>
      <c r="L689" s="384"/>
      <c r="M689" s="384"/>
      <c r="N689" s="384"/>
      <c r="O689" s="385"/>
      <c r="P689" s="208"/>
      <c r="Q689" s="99"/>
      <c r="R689" s="99"/>
      <c r="S689" s="99"/>
      <c r="T689" s="99"/>
      <c r="U689" s="100"/>
      <c r="V689" s="208"/>
      <c r="W689" s="99"/>
      <c r="X689" s="99"/>
      <c r="Y689" s="99"/>
      <c r="Z689" s="99"/>
      <c r="AA689" s="100"/>
      <c r="AB689" s="106"/>
      <c r="AC689" s="6"/>
      <c r="AD689" s="438"/>
      <c r="AE689" s="440"/>
      <c r="AF689" s="224"/>
      <c r="AG689" s="438"/>
      <c r="AH689" s="440"/>
      <c r="AI689" s="438"/>
      <c r="AJ689" s="440"/>
    </row>
    <row r="690" spans="2:36" ht="12" customHeight="1" x14ac:dyDescent="0.2">
      <c r="B690" s="332"/>
      <c r="C690" s="338"/>
      <c r="D690" s="93"/>
      <c r="E690" s="94"/>
      <c r="F690" s="94"/>
      <c r="G690" s="94"/>
      <c r="H690" s="94"/>
      <c r="I690" s="211"/>
      <c r="J690" s="421"/>
      <c r="K690" s="384"/>
      <c r="L690" s="384"/>
      <c r="M690" s="384"/>
      <c r="N690" s="384"/>
      <c r="O690" s="385"/>
      <c r="P690" s="208"/>
      <c r="Q690" s="99"/>
      <c r="R690" s="99"/>
      <c r="S690" s="99"/>
      <c r="T690" s="99"/>
      <c r="U690" s="100"/>
      <c r="V690" s="208"/>
      <c r="W690" s="99"/>
      <c r="X690" s="99"/>
      <c r="Y690" s="99"/>
      <c r="Z690" s="99"/>
      <c r="AA690" s="100"/>
      <c r="AB690" s="106"/>
      <c r="AC690" s="6"/>
      <c r="AD690" s="438"/>
      <c r="AE690" s="440"/>
      <c r="AF690" s="224"/>
      <c r="AG690" s="438"/>
      <c r="AH690" s="440"/>
      <c r="AI690" s="438"/>
      <c r="AJ690" s="440"/>
    </row>
    <row r="691" spans="2:36" ht="12" customHeight="1" x14ac:dyDescent="0.2">
      <c r="B691" s="332"/>
      <c r="C691" s="338"/>
      <c r="D691" s="93"/>
      <c r="E691" s="94"/>
      <c r="F691" s="94"/>
      <c r="G691" s="94"/>
      <c r="H691" s="94"/>
      <c r="I691" s="211"/>
      <c r="J691" s="421"/>
      <c r="K691" s="384"/>
      <c r="L691" s="384"/>
      <c r="M691" s="384"/>
      <c r="N691" s="384"/>
      <c r="O691" s="385"/>
      <c r="P691" s="208"/>
      <c r="Q691" s="99"/>
      <c r="R691" s="99"/>
      <c r="S691" s="99"/>
      <c r="T691" s="99"/>
      <c r="U691" s="100"/>
      <c r="V691" s="208"/>
      <c r="W691" s="99"/>
      <c r="X691" s="99"/>
      <c r="Y691" s="99"/>
      <c r="Z691" s="99"/>
      <c r="AA691" s="100"/>
      <c r="AB691" s="106"/>
      <c r="AC691" s="6"/>
      <c r="AD691" s="438"/>
      <c r="AE691" s="440"/>
      <c r="AF691" s="224"/>
      <c r="AG691" s="438"/>
      <c r="AH691" s="440"/>
      <c r="AI691" s="438"/>
      <c r="AJ691" s="440"/>
    </row>
    <row r="692" spans="2:36" ht="12" customHeight="1" x14ac:dyDescent="0.2">
      <c r="B692" s="332"/>
      <c r="C692" s="338"/>
      <c r="D692" s="93"/>
      <c r="E692" s="94"/>
      <c r="F692" s="94"/>
      <c r="G692" s="94"/>
      <c r="H692" s="94"/>
      <c r="I692" s="211"/>
      <c r="J692" s="421"/>
      <c r="K692" s="384"/>
      <c r="L692" s="384"/>
      <c r="M692" s="384"/>
      <c r="N692" s="384"/>
      <c r="O692" s="385"/>
      <c r="P692" s="208"/>
      <c r="Q692" s="99"/>
      <c r="R692" s="99"/>
      <c r="S692" s="99"/>
      <c r="T692" s="99"/>
      <c r="U692" s="100"/>
      <c r="V692" s="208"/>
      <c r="W692" s="99"/>
      <c r="X692" s="99"/>
      <c r="Y692" s="99"/>
      <c r="Z692" s="99"/>
      <c r="AA692" s="100"/>
      <c r="AB692" s="106"/>
      <c r="AC692" s="6"/>
      <c r="AD692" s="438"/>
      <c r="AE692" s="440"/>
      <c r="AF692" s="224"/>
      <c r="AG692" s="438"/>
      <c r="AH692" s="440"/>
      <c r="AI692" s="438"/>
      <c r="AJ692" s="440"/>
    </row>
    <row r="693" spans="2:36" ht="12" customHeight="1" x14ac:dyDescent="0.2">
      <c r="B693" s="332"/>
      <c r="C693" s="338"/>
      <c r="D693" s="93"/>
      <c r="E693" s="94"/>
      <c r="F693" s="94"/>
      <c r="G693" s="94"/>
      <c r="H693" s="94"/>
      <c r="I693" s="211"/>
      <c r="J693" s="421"/>
      <c r="K693" s="384"/>
      <c r="L693" s="384"/>
      <c r="M693" s="384"/>
      <c r="N693" s="384"/>
      <c r="O693" s="385"/>
      <c r="P693" s="208"/>
      <c r="Q693" s="99"/>
      <c r="R693" s="99"/>
      <c r="S693" s="99"/>
      <c r="T693" s="99"/>
      <c r="U693" s="100"/>
      <c r="V693" s="208"/>
      <c r="W693" s="99"/>
      <c r="X693" s="99"/>
      <c r="Y693" s="99"/>
      <c r="Z693" s="99"/>
      <c r="AA693" s="100"/>
      <c r="AB693" s="106"/>
      <c r="AC693" s="6"/>
      <c r="AD693" s="438"/>
      <c r="AE693" s="440"/>
      <c r="AF693" s="224"/>
      <c r="AG693" s="438"/>
      <c r="AH693" s="440"/>
      <c r="AI693" s="438"/>
      <c r="AJ693" s="440"/>
    </row>
    <row r="694" spans="2:36" ht="12" customHeight="1" x14ac:dyDescent="0.2">
      <c r="B694" s="332"/>
      <c r="C694" s="338"/>
      <c r="D694" s="93"/>
      <c r="E694" s="94"/>
      <c r="F694" s="94"/>
      <c r="G694" s="94"/>
      <c r="H694" s="94"/>
      <c r="I694" s="211"/>
      <c r="J694" s="421"/>
      <c r="K694" s="384"/>
      <c r="L694" s="384"/>
      <c r="M694" s="384"/>
      <c r="N694" s="384"/>
      <c r="O694" s="385"/>
      <c r="P694" s="208"/>
      <c r="Q694" s="99"/>
      <c r="R694" s="99"/>
      <c r="S694" s="99"/>
      <c r="T694" s="99"/>
      <c r="U694" s="100"/>
      <c r="V694" s="208"/>
      <c r="W694" s="99"/>
      <c r="X694" s="99"/>
      <c r="Y694" s="99"/>
      <c r="Z694" s="99"/>
      <c r="AA694" s="100"/>
      <c r="AB694" s="106"/>
      <c r="AC694" s="6"/>
      <c r="AD694" s="438"/>
      <c r="AE694" s="440"/>
      <c r="AF694" s="224"/>
      <c r="AG694" s="438"/>
      <c r="AH694" s="440"/>
      <c r="AI694" s="438"/>
      <c r="AJ694" s="440"/>
    </row>
    <row r="695" spans="2:36" ht="12" customHeight="1" x14ac:dyDescent="0.2">
      <c r="B695" s="332"/>
      <c r="C695" s="338"/>
      <c r="D695" s="93"/>
      <c r="E695" s="94"/>
      <c r="F695" s="94"/>
      <c r="G695" s="94"/>
      <c r="H695" s="94"/>
      <c r="I695" s="211"/>
      <c r="J695" s="421"/>
      <c r="K695" s="384"/>
      <c r="L695" s="384"/>
      <c r="M695" s="384"/>
      <c r="N695" s="384"/>
      <c r="O695" s="385"/>
      <c r="P695" s="208"/>
      <c r="Q695" s="99"/>
      <c r="R695" s="99"/>
      <c r="S695" s="99"/>
      <c r="T695" s="99"/>
      <c r="U695" s="100"/>
      <c r="V695" s="208"/>
      <c r="W695" s="99"/>
      <c r="X695" s="99"/>
      <c r="Y695" s="99"/>
      <c r="Z695" s="99"/>
      <c r="AA695" s="100"/>
      <c r="AB695" s="106"/>
      <c r="AC695" s="6"/>
      <c r="AD695" s="438"/>
      <c r="AE695" s="440"/>
      <c r="AF695" s="224"/>
      <c r="AG695" s="438"/>
      <c r="AH695" s="440"/>
      <c r="AI695" s="438"/>
      <c r="AJ695" s="440"/>
    </row>
    <row r="696" spans="2:36" ht="12" customHeight="1" x14ac:dyDescent="0.2">
      <c r="B696" s="332"/>
      <c r="C696" s="338"/>
      <c r="D696" s="93"/>
      <c r="E696" s="94"/>
      <c r="F696" s="94"/>
      <c r="G696" s="94"/>
      <c r="H696" s="94"/>
      <c r="I696" s="211"/>
      <c r="J696" s="421"/>
      <c r="K696" s="384"/>
      <c r="L696" s="384"/>
      <c r="M696" s="384"/>
      <c r="N696" s="384"/>
      <c r="O696" s="385"/>
      <c r="P696" s="208"/>
      <c r="Q696" s="99"/>
      <c r="R696" s="99"/>
      <c r="S696" s="99"/>
      <c r="T696" s="99"/>
      <c r="U696" s="100"/>
      <c r="V696" s="208"/>
      <c r="W696" s="99"/>
      <c r="X696" s="99"/>
      <c r="Y696" s="99"/>
      <c r="Z696" s="99"/>
      <c r="AA696" s="100"/>
      <c r="AB696" s="106"/>
      <c r="AC696" s="6"/>
      <c r="AD696" s="438"/>
      <c r="AE696" s="440"/>
      <c r="AF696" s="224"/>
      <c r="AG696" s="438"/>
      <c r="AH696" s="440"/>
      <c r="AI696" s="438"/>
      <c r="AJ696" s="440"/>
    </row>
    <row r="697" spans="2:36" ht="12" customHeight="1" x14ac:dyDescent="0.2">
      <c r="B697" s="332"/>
      <c r="C697" s="338"/>
      <c r="D697" s="93"/>
      <c r="E697" s="94"/>
      <c r="F697" s="94"/>
      <c r="G697" s="94"/>
      <c r="H697" s="94"/>
      <c r="I697" s="211"/>
      <c r="J697" s="421"/>
      <c r="K697" s="384"/>
      <c r="L697" s="384"/>
      <c r="M697" s="384"/>
      <c r="N697" s="384"/>
      <c r="O697" s="385"/>
      <c r="P697" s="208"/>
      <c r="Q697" s="99"/>
      <c r="R697" s="99"/>
      <c r="S697" s="99"/>
      <c r="T697" s="99"/>
      <c r="U697" s="100"/>
      <c r="V697" s="208"/>
      <c r="W697" s="99"/>
      <c r="X697" s="99"/>
      <c r="Y697" s="99"/>
      <c r="Z697" s="99"/>
      <c r="AA697" s="100"/>
      <c r="AB697" s="106"/>
      <c r="AC697" s="6"/>
      <c r="AD697" s="438"/>
      <c r="AE697" s="440"/>
      <c r="AF697" s="224"/>
      <c r="AG697" s="438"/>
      <c r="AH697" s="440"/>
      <c r="AI697" s="438"/>
      <c r="AJ697" s="440"/>
    </row>
    <row r="698" spans="2:36" ht="12" customHeight="1" x14ac:dyDescent="0.2">
      <c r="B698" s="334"/>
      <c r="C698" s="340"/>
      <c r="D698" s="97"/>
      <c r="E698" s="98"/>
      <c r="F698" s="98"/>
      <c r="G698" s="98"/>
      <c r="H698" s="98"/>
      <c r="I698" s="212"/>
      <c r="J698" s="379"/>
      <c r="K698" s="422"/>
      <c r="L698" s="422"/>
      <c r="M698" s="422"/>
      <c r="N698" s="422"/>
      <c r="O698" s="423"/>
      <c r="P698" s="292"/>
      <c r="Q698" s="126"/>
      <c r="R698" s="126"/>
      <c r="S698" s="126"/>
      <c r="T698" s="126"/>
      <c r="U698" s="294"/>
      <c r="V698" s="292"/>
      <c r="W698" s="126"/>
      <c r="X698" s="126"/>
      <c r="Y698" s="126"/>
      <c r="Z698" s="126"/>
      <c r="AA698" s="294"/>
      <c r="AB698" s="108"/>
      <c r="AC698" s="6"/>
      <c r="AD698" s="438"/>
      <c r="AE698" s="440"/>
      <c r="AF698" s="224"/>
      <c r="AG698" s="438"/>
      <c r="AH698" s="440"/>
      <c r="AI698" s="438"/>
      <c r="AJ698" s="440"/>
    </row>
    <row r="699" spans="2:36" ht="12" customHeight="1" x14ac:dyDescent="0.2">
      <c r="B699" s="330"/>
      <c r="C699" s="339"/>
      <c r="D699" s="89"/>
      <c r="E699" s="90"/>
      <c r="F699" s="90"/>
      <c r="G699" s="90"/>
      <c r="H699" s="90"/>
      <c r="I699" s="210"/>
      <c r="J699" s="420"/>
      <c r="K699" s="382"/>
      <c r="L699" s="382"/>
      <c r="M699" s="382"/>
      <c r="N699" s="382"/>
      <c r="O699" s="383"/>
      <c r="P699" s="295"/>
      <c r="Q699" s="127"/>
      <c r="R699" s="127"/>
      <c r="S699" s="127"/>
      <c r="T699" s="127"/>
      <c r="U699" s="281"/>
      <c r="V699" s="295"/>
      <c r="W699" s="127"/>
      <c r="X699" s="127"/>
      <c r="Y699" s="127"/>
      <c r="Z699" s="127"/>
      <c r="AA699" s="281"/>
      <c r="AB699" s="107"/>
      <c r="AC699" s="6"/>
      <c r="AD699" s="438"/>
      <c r="AE699" s="440"/>
      <c r="AF699" s="224"/>
      <c r="AG699" s="438"/>
      <c r="AH699" s="440"/>
      <c r="AI699" s="438"/>
      <c r="AJ699" s="440"/>
    </row>
    <row r="700" spans="2:36" ht="12" customHeight="1" x14ac:dyDescent="0.2">
      <c r="B700" s="332"/>
      <c r="C700" s="338"/>
      <c r="D700" s="93"/>
      <c r="E700" s="94"/>
      <c r="F700" s="94"/>
      <c r="G700" s="94"/>
      <c r="H700" s="94"/>
      <c r="I700" s="211"/>
      <c r="J700" s="421"/>
      <c r="K700" s="384"/>
      <c r="L700" s="384"/>
      <c r="M700" s="384"/>
      <c r="N700" s="384"/>
      <c r="O700" s="385"/>
      <c r="P700" s="208"/>
      <c r="Q700" s="99"/>
      <c r="R700" s="99"/>
      <c r="S700" s="99"/>
      <c r="T700" s="99"/>
      <c r="U700" s="100"/>
      <c r="V700" s="208"/>
      <c r="W700" s="99"/>
      <c r="X700" s="99"/>
      <c r="Y700" s="99"/>
      <c r="Z700" s="99"/>
      <c r="AA700" s="100"/>
      <c r="AB700" s="106"/>
      <c r="AC700" s="6"/>
      <c r="AD700" s="438"/>
      <c r="AE700" s="440"/>
      <c r="AF700" s="224"/>
      <c r="AG700" s="438"/>
      <c r="AH700" s="440"/>
      <c r="AI700" s="438"/>
      <c r="AJ700" s="440"/>
    </row>
    <row r="701" spans="2:36" ht="12" customHeight="1" x14ac:dyDescent="0.2">
      <c r="B701" s="332"/>
      <c r="C701" s="338"/>
      <c r="D701" s="93"/>
      <c r="E701" s="94"/>
      <c r="F701" s="94"/>
      <c r="G701" s="94"/>
      <c r="H701" s="94"/>
      <c r="I701" s="211"/>
      <c r="J701" s="421"/>
      <c r="K701" s="384"/>
      <c r="L701" s="384"/>
      <c r="M701" s="384"/>
      <c r="N701" s="384"/>
      <c r="O701" s="385"/>
      <c r="P701" s="208"/>
      <c r="Q701" s="99"/>
      <c r="R701" s="99"/>
      <c r="S701" s="99"/>
      <c r="T701" s="99"/>
      <c r="U701" s="100"/>
      <c r="V701" s="208"/>
      <c r="W701" s="99"/>
      <c r="X701" s="99"/>
      <c r="Y701" s="99"/>
      <c r="Z701" s="99"/>
      <c r="AA701" s="100"/>
      <c r="AB701" s="106"/>
      <c r="AC701" s="6"/>
      <c r="AD701" s="438"/>
      <c r="AE701" s="440"/>
      <c r="AF701" s="224"/>
      <c r="AG701" s="438"/>
      <c r="AH701" s="440"/>
      <c r="AI701" s="438"/>
      <c r="AJ701" s="440"/>
    </row>
    <row r="702" spans="2:36" ht="12" customHeight="1" x14ac:dyDescent="0.2">
      <c r="B702" s="332"/>
      <c r="C702" s="338"/>
      <c r="D702" s="93"/>
      <c r="E702" s="94"/>
      <c r="F702" s="94"/>
      <c r="G702" s="94"/>
      <c r="H702" s="94"/>
      <c r="I702" s="211"/>
      <c r="J702" s="421"/>
      <c r="K702" s="384"/>
      <c r="L702" s="384"/>
      <c r="M702" s="384"/>
      <c r="N702" s="384"/>
      <c r="O702" s="385"/>
      <c r="P702" s="208"/>
      <c r="Q702" s="99"/>
      <c r="R702" s="99"/>
      <c r="S702" s="99"/>
      <c r="T702" s="99"/>
      <c r="U702" s="100"/>
      <c r="V702" s="208"/>
      <c r="W702" s="99"/>
      <c r="X702" s="99"/>
      <c r="Y702" s="99"/>
      <c r="Z702" s="99"/>
      <c r="AA702" s="100"/>
      <c r="AB702" s="106"/>
      <c r="AC702" s="6"/>
      <c r="AD702" s="438"/>
      <c r="AE702" s="440"/>
      <c r="AF702" s="224"/>
      <c r="AG702" s="438"/>
      <c r="AH702" s="440"/>
      <c r="AI702" s="438"/>
      <c r="AJ702" s="440"/>
    </row>
    <row r="703" spans="2:36" ht="12" customHeight="1" x14ac:dyDescent="0.2">
      <c r="B703" s="332"/>
      <c r="C703" s="338"/>
      <c r="D703" s="93"/>
      <c r="E703" s="94"/>
      <c r="F703" s="94"/>
      <c r="G703" s="94"/>
      <c r="H703" s="94"/>
      <c r="I703" s="211"/>
      <c r="J703" s="421"/>
      <c r="K703" s="384"/>
      <c r="L703" s="384"/>
      <c r="M703" s="384"/>
      <c r="N703" s="384"/>
      <c r="O703" s="385"/>
      <c r="P703" s="208"/>
      <c r="Q703" s="99"/>
      <c r="R703" s="99"/>
      <c r="S703" s="99"/>
      <c r="T703" s="99"/>
      <c r="U703" s="100"/>
      <c r="V703" s="208"/>
      <c r="W703" s="99"/>
      <c r="X703" s="99"/>
      <c r="Y703" s="99"/>
      <c r="Z703" s="99"/>
      <c r="AA703" s="100"/>
      <c r="AB703" s="106"/>
      <c r="AC703" s="6"/>
      <c r="AD703" s="438"/>
      <c r="AE703" s="440"/>
      <c r="AF703" s="224"/>
      <c r="AG703" s="438"/>
      <c r="AH703" s="440"/>
      <c r="AI703" s="438"/>
      <c r="AJ703" s="440"/>
    </row>
    <row r="704" spans="2:36" ht="12" customHeight="1" x14ac:dyDescent="0.2">
      <c r="B704" s="332"/>
      <c r="C704" s="338"/>
      <c r="D704" s="93"/>
      <c r="E704" s="94"/>
      <c r="F704" s="94"/>
      <c r="G704" s="94"/>
      <c r="H704" s="94"/>
      <c r="I704" s="211"/>
      <c r="J704" s="421"/>
      <c r="K704" s="384"/>
      <c r="L704" s="384"/>
      <c r="M704" s="384"/>
      <c r="N704" s="384"/>
      <c r="O704" s="385"/>
      <c r="P704" s="208"/>
      <c r="Q704" s="99"/>
      <c r="R704" s="99"/>
      <c r="S704" s="99"/>
      <c r="T704" s="99"/>
      <c r="U704" s="100"/>
      <c r="V704" s="208"/>
      <c r="W704" s="99"/>
      <c r="X704" s="99"/>
      <c r="Y704" s="99"/>
      <c r="Z704" s="99"/>
      <c r="AA704" s="100"/>
      <c r="AB704" s="106"/>
      <c r="AC704" s="6"/>
      <c r="AD704" s="438"/>
      <c r="AE704" s="440"/>
      <c r="AF704" s="224"/>
      <c r="AG704" s="438"/>
      <c r="AH704" s="440"/>
      <c r="AI704" s="438"/>
      <c r="AJ704" s="440"/>
    </row>
    <row r="705" spans="2:36" ht="12" customHeight="1" x14ac:dyDescent="0.2">
      <c r="B705" s="332"/>
      <c r="C705" s="338"/>
      <c r="D705" s="93"/>
      <c r="E705" s="94"/>
      <c r="F705" s="94"/>
      <c r="G705" s="94"/>
      <c r="H705" s="94"/>
      <c r="I705" s="211"/>
      <c r="J705" s="421"/>
      <c r="K705" s="384"/>
      <c r="L705" s="384"/>
      <c r="M705" s="384"/>
      <c r="N705" s="384"/>
      <c r="O705" s="385"/>
      <c r="P705" s="208"/>
      <c r="Q705" s="99"/>
      <c r="R705" s="99"/>
      <c r="S705" s="99"/>
      <c r="T705" s="99"/>
      <c r="U705" s="100"/>
      <c r="V705" s="208"/>
      <c r="W705" s="99"/>
      <c r="X705" s="99"/>
      <c r="Y705" s="99"/>
      <c r="Z705" s="99"/>
      <c r="AA705" s="100"/>
      <c r="AB705" s="106"/>
      <c r="AC705" s="6"/>
      <c r="AD705" s="438"/>
      <c r="AE705" s="440"/>
      <c r="AF705" s="224"/>
      <c r="AG705" s="438"/>
      <c r="AH705" s="440"/>
      <c r="AI705" s="438"/>
      <c r="AJ705" s="440"/>
    </row>
    <row r="706" spans="2:36" ht="12" customHeight="1" x14ac:dyDescent="0.2">
      <c r="B706" s="332"/>
      <c r="C706" s="338"/>
      <c r="D706" s="93"/>
      <c r="E706" s="94"/>
      <c r="F706" s="94"/>
      <c r="G706" s="94"/>
      <c r="H706" s="94"/>
      <c r="I706" s="211"/>
      <c r="J706" s="421"/>
      <c r="K706" s="384"/>
      <c r="L706" s="384"/>
      <c r="M706" s="384"/>
      <c r="N706" s="384"/>
      <c r="O706" s="385"/>
      <c r="P706" s="208"/>
      <c r="Q706" s="99"/>
      <c r="R706" s="99"/>
      <c r="S706" s="99"/>
      <c r="T706" s="99"/>
      <c r="U706" s="100"/>
      <c r="V706" s="208"/>
      <c r="W706" s="99"/>
      <c r="X706" s="99"/>
      <c r="Y706" s="99"/>
      <c r="Z706" s="99"/>
      <c r="AA706" s="100"/>
      <c r="AB706" s="106"/>
      <c r="AC706" s="6"/>
      <c r="AD706" s="438"/>
      <c r="AE706" s="440"/>
      <c r="AF706" s="224"/>
      <c r="AG706" s="438"/>
      <c r="AH706" s="440"/>
      <c r="AI706" s="438"/>
      <c r="AJ706" s="440"/>
    </row>
    <row r="707" spans="2:36" ht="12" customHeight="1" x14ac:dyDescent="0.2">
      <c r="B707" s="332"/>
      <c r="C707" s="338"/>
      <c r="D707" s="93"/>
      <c r="E707" s="94"/>
      <c r="F707" s="94"/>
      <c r="G707" s="94"/>
      <c r="H707" s="94"/>
      <c r="I707" s="211"/>
      <c r="J707" s="421"/>
      <c r="K707" s="384"/>
      <c r="L707" s="384"/>
      <c r="M707" s="384"/>
      <c r="N707" s="384"/>
      <c r="O707" s="385"/>
      <c r="P707" s="208"/>
      <c r="Q707" s="99"/>
      <c r="R707" s="99"/>
      <c r="S707" s="99"/>
      <c r="T707" s="99"/>
      <c r="U707" s="100"/>
      <c r="V707" s="208"/>
      <c r="W707" s="99"/>
      <c r="X707" s="99"/>
      <c r="Y707" s="99"/>
      <c r="Z707" s="99"/>
      <c r="AA707" s="100"/>
      <c r="AB707" s="106"/>
      <c r="AC707" s="6"/>
      <c r="AD707" s="438"/>
      <c r="AE707" s="440"/>
      <c r="AF707" s="224"/>
      <c r="AG707" s="438"/>
      <c r="AH707" s="440"/>
      <c r="AI707" s="438"/>
      <c r="AJ707" s="440"/>
    </row>
    <row r="708" spans="2:36" ht="12" customHeight="1" x14ac:dyDescent="0.2">
      <c r="B708" s="332"/>
      <c r="C708" s="338"/>
      <c r="D708" s="93"/>
      <c r="E708" s="94"/>
      <c r="F708" s="94"/>
      <c r="G708" s="94"/>
      <c r="H708" s="94"/>
      <c r="I708" s="211"/>
      <c r="J708" s="421"/>
      <c r="K708" s="384"/>
      <c r="L708" s="384"/>
      <c r="M708" s="384"/>
      <c r="N708" s="384"/>
      <c r="O708" s="385"/>
      <c r="P708" s="208"/>
      <c r="Q708" s="99"/>
      <c r="R708" s="99"/>
      <c r="S708" s="99"/>
      <c r="T708" s="99"/>
      <c r="U708" s="100"/>
      <c r="V708" s="208"/>
      <c r="W708" s="99"/>
      <c r="X708" s="99"/>
      <c r="Y708" s="99"/>
      <c r="Z708" s="99"/>
      <c r="AA708" s="100"/>
      <c r="AB708" s="106"/>
      <c r="AC708" s="6"/>
      <c r="AD708" s="438"/>
      <c r="AE708" s="440"/>
      <c r="AF708" s="224"/>
      <c r="AG708" s="438"/>
      <c r="AH708" s="440"/>
      <c r="AI708" s="438"/>
      <c r="AJ708" s="440"/>
    </row>
    <row r="709" spans="2:36" ht="12" customHeight="1" x14ac:dyDescent="0.2">
      <c r="B709" s="332"/>
      <c r="C709" s="338"/>
      <c r="D709" s="93"/>
      <c r="E709" s="94"/>
      <c r="F709" s="94"/>
      <c r="G709" s="94"/>
      <c r="H709" s="94"/>
      <c r="I709" s="211"/>
      <c r="J709" s="421"/>
      <c r="K709" s="384"/>
      <c r="L709" s="384"/>
      <c r="M709" s="384"/>
      <c r="N709" s="384"/>
      <c r="O709" s="385"/>
      <c r="P709" s="208"/>
      <c r="Q709" s="99"/>
      <c r="R709" s="99"/>
      <c r="S709" s="99"/>
      <c r="T709" s="99"/>
      <c r="U709" s="100"/>
      <c r="V709" s="208"/>
      <c r="W709" s="99"/>
      <c r="X709" s="99"/>
      <c r="Y709" s="99"/>
      <c r="Z709" s="99"/>
      <c r="AA709" s="100"/>
      <c r="AB709" s="106"/>
      <c r="AC709" s="6"/>
      <c r="AD709" s="438"/>
      <c r="AE709" s="440"/>
      <c r="AF709" s="224"/>
      <c r="AG709" s="438"/>
      <c r="AH709" s="440"/>
      <c r="AI709" s="438"/>
      <c r="AJ709" s="440"/>
    </row>
    <row r="710" spans="2:36" ht="12" customHeight="1" x14ac:dyDescent="0.2">
      <c r="B710" s="334"/>
      <c r="C710" s="340"/>
      <c r="D710" s="97"/>
      <c r="E710" s="98"/>
      <c r="F710" s="98"/>
      <c r="G710" s="98"/>
      <c r="H710" s="98"/>
      <c r="I710" s="212"/>
      <c r="J710" s="379"/>
      <c r="K710" s="422"/>
      <c r="L710" s="422"/>
      <c r="M710" s="422"/>
      <c r="N710" s="422"/>
      <c r="O710" s="423"/>
      <c r="P710" s="292"/>
      <c r="Q710" s="126"/>
      <c r="R710" s="126"/>
      <c r="S710" s="126"/>
      <c r="T710" s="126"/>
      <c r="U710" s="294"/>
      <c r="V710" s="292"/>
      <c r="W710" s="126"/>
      <c r="X710" s="126"/>
      <c r="Y710" s="126"/>
      <c r="Z710" s="126"/>
      <c r="AA710" s="294"/>
      <c r="AB710" s="108"/>
      <c r="AC710" s="6"/>
      <c r="AD710" s="438"/>
      <c r="AE710" s="440"/>
      <c r="AF710" s="224"/>
      <c r="AG710" s="438"/>
      <c r="AH710" s="440"/>
      <c r="AI710" s="438"/>
      <c r="AJ710" s="440"/>
    </row>
    <row r="711" spans="2:36" ht="12" customHeight="1" x14ac:dyDescent="0.2">
      <c r="B711" s="330"/>
      <c r="C711" s="339"/>
      <c r="D711" s="89"/>
      <c r="E711" s="90"/>
      <c r="F711" s="90"/>
      <c r="G711" s="90"/>
      <c r="H711" s="90"/>
      <c r="I711" s="210"/>
      <c r="J711" s="420"/>
      <c r="K711" s="382"/>
      <c r="L711" s="382"/>
      <c r="M711" s="382"/>
      <c r="N711" s="382"/>
      <c r="O711" s="383"/>
      <c r="P711" s="295"/>
      <c r="Q711" s="127"/>
      <c r="R711" s="127"/>
      <c r="S711" s="127"/>
      <c r="T711" s="127"/>
      <c r="U711" s="281"/>
      <c r="V711" s="295"/>
      <c r="W711" s="127"/>
      <c r="X711" s="127"/>
      <c r="Y711" s="127"/>
      <c r="Z711" s="127"/>
      <c r="AA711" s="281"/>
      <c r="AB711" s="107"/>
      <c r="AC711" s="6"/>
      <c r="AD711" s="438"/>
      <c r="AE711" s="440"/>
      <c r="AF711" s="224"/>
      <c r="AG711" s="438"/>
      <c r="AH711" s="440"/>
      <c r="AI711" s="438"/>
      <c r="AJ711" s="440"/>
    </row>
    <row r="712" spans="2:36" ht="12" customHeight="1" x14ac:dyDescent="0.2">
      <c r="B712" s="332"/>
      <c r="C712" s="338"/>
      <c r="D712" s="93"/>
      <c r="E712" s="94"/>
      <c r="F712" s="94"/>
      <c r="G712" s="94"/>
      <c r="H712" s="94"/>
      <c r="I712" s="211"/>
      <c r="J712" s="421"/>
      <c r="K712" s="384"/>
      <c r="L712" s="384"/>
      <c r="M712" s="384"/>
      <c r="N712" s="384"/>
      <c r="O712" s="385"/>
      <c r="P712" s="208"/>
      <c r="Q712" s="99"/>
      <c r="R712" s="99"/>
      <c r="S712" s="99"/>
      <c r="T712" s="99"/>
      <c r="U712" s="100"/>
      <c r="V712" s="208"/>
      <c r="W712" s="99"/>
      <c r="X712" s="99"/>
      <c r="Y712" s="99"/>
      <c r="Z712" s="99"/>
      <c r="AA712" s="100"/>
      <c r="AB712" s="106"/>
      <c r="AC712" s="6"/>
      <c r="AD712" s="438"/>
      <c r="AE712" s="440"/>
      <c r="AF712" s="224"/>
      <c r="AG712" s="438"/>
      <c r="AH712" s="440"/>
      <c r="AI712" s="438"/>
      <c r="AJ712" s="440"/>
    </row>
    <row r="713" spans="2:36" ht="12" customHeight="1" x14ac:dyDescent="0.2">
      <c r="B713" s="332"/>
      <c r="C713" s="338"/>
      <c r="D713" s="93"/>
      <c r="E713" s="94"/>
      <c r="F713" s="94"/>
      <c r="G713" s="94"/>
      <c r="H713" s="94"/>
      <c r="I713" s="211"/>
      <c r="J713" s="421"/>
      <c r="K713" s="384"/>
      <c r="L713" s="384"/>
      <c r="M713" s="384"/>
      <c r="N713" s="384"/>
      <c r="O713" s="385"/>
      <c r="P713" s="208"/>
      <c r="Q713" s="99"/>
      <c r="R713" s="99"/>
      <c r="S713" s="99"/>
      <c r="T713" s="99"/>
      <c r="U713" s="100"/>
      <c r="V713" s="208"/>
      <c r="W713" s="99"/>
      <c r="X713" s="99"/>
      <c r="Y713" s="99"/>
      <c r="Z713" s="99"/>
      <c r="AA713" s="100"/>
      <c r="AB713" s="106"/>
      <c r="AC713" s="6"/>
      <c r="AD713" s="438"/>
      <c r="AE713" s="440"/>
      <c r="AF713" s="224"/>
      <c r="AG713" s="438"/>
      <c r="AH713" s="440"/>
      <c r="AI713" s="438"/>
      <c r="AJ713" s="440"/>
    </row>
    <row r="714" spans="2:36" ht="12" customHeight="1" x14ac:dyDescent="0.2">
      <c r="B714" s="332"/>
      <c r="C714" s="338"/>
      <c r="D714" s="93"/>
      <c r="E714" s="94"/>
      <c r="F714" s="94"/>
      <c r="G714" s="94"/>
      <c r="H714" s="94"/>
      <c r="I714" s="211"/>
      <c r="J714" s="421"/>
      <c r="K714" s="384"/>
      <c r="L714" s="384"/>
      <c r="M714" s="384"/>
      <c r="N714" s="384"/>
      <c r="O714" s="385"/>
      <c r="P714" s="208"/>
      <c r="Q714" s="99"/>
      <c r="R714" s="99"/>
      <c r="S714" s="99"/>
      <c r="T714" s="99"/>
      <c r="U714" s="100"/>
      <c r="V714" s="208"/>
      <c r="W714" s="99"/>
      <c r="X714" s="99"/>
      <c r="Y714" s="99"/>
      <c r="Z714" s="99"/>
      <c r="AA714" s="100"/>
      <c r="AB714" s="106"/>
      <c r="AC714" s="6"/>
      <c r="AD714" s="438"/>
      <c r="AE714" s="440"/>
      <c r="AF714" s="224"/>
      <c r="AG714" s="438"/>
      <c r="AH714" s="440"/>
      <c r="AI714" s="438"/>
      <c r="AJ714" s="440"/>
    </row>
    <row r="715" spans="2:36" ht="12" customHeight="1" x14ac:dyDescent="0.2">
      <c r="B715" s="332"/>
      <c r="C715" s="338"/>
      <c r="D715" s="93"/>
      <c r="E715" s="94"/>
      <c r="F715" s="94"/>
      <c r="G715" s="94"/>
      <c r="H715" s="94"/>
      <c r="I715" s="211"/>
      <c r="J715" s="421"/>
      <c r="K715" s="384"/>
      <c r="L715" s="384"/>
      <c r="M715" s="384"/>
      <c r="N715" s="384"/>
      <c r="O715" s="385"/>
      <c r="P715" s="208"/>
      <c r="Q715" s="99"/>
      <c r="R715" s="99"/>
      <c r="S715" s="99"/>
      <c r="T715" s="99"/>
      <c r="U715" s="100"/>
      <c r="V715" s="208"/>
      <c r="W715" s="99"/>
      <c r="X715" s="99"/>
      <c r="Y715" s="99"/>
      <c r="Z715" s="99"/>
      <c r="AA715" s="100"/>
      <c r="AB715" s="106"/>
      <c r="AC715" s="6"/>
      <c r="AD715" s="438"/>
      <c r="AE715" s="440"/>
      <c r="AF715" s="224"/>
      <c r="AG715" s="438"/>
      <c r="AH715" s="440"/>
      <c r="AI715" s="438"/>
      <c r="AJ715" s="440"/>
    </row>
    <row r="716" spans="2:36" ht="12" customHeight="1" x14ac:dyDescent="0.2">
      <c r="B716" s="332"/>
      <c r="C716" s="338"/>
      <c r="D716" s="93"/>
      <c r="E716" s="94"/>
      <c r="F716" s="94"/>
      <c r="G716" s="94"/>
      <c r="H716" s="94"/>
      <c r="I716" s="211"/>
      <c r="J716" s="421"/>
      <c r="K716" s="384"/>
      <c r="L716" s="384"/>
      <c r="M716" s="384"/>
      <c r="N716" s="384"/>
      <c r="O716" s="385"/>
      <c r="P716" s="208"/>
      <c r="Q716" s="99"/>
      <c r="R716" s="99"/>
      <c r="S716" s="99"/>
      <c r="T716" s="99"/>
      <c r="U716" s="100"/>
      <c r="V716" s="208"/>
      <c r="W716" s="99"/>
      <c r="X716" s="99"/>
      <c r="Y716" s="99"/>
      <c r="Z716" s="99"/>
      <c r="AA716" s="100"/>
      <c r="AB716" s="106"/>
      <c r="AC716" s="6"/>
      <c r="AD716" s="438"/>
      <c r="AE716" s="440"/>
      <c r="AF716" s="224"/>
      <c r="AG716" s="438"/>
      <c r="AH716" s="440"/>
      <c r="AI716" s="438"/>
      <c r="AJ716" s="440"/>
    </row>
    <row r="717" spans="2:36" ht="12" customHeight="1" x14ac:dyDescent="0.2">
      <c r="B717" s="332"/>
      <c r="C717" s="338"/>
      <c r="D717" s="93"/>
      <c r="E717" s="94"/>
      <c r="F717" s="94"/>
      <c r="G717" s="94"/>
      <c r="H717" s="94"/>
      <c r="I717" s="211"/>
      <c r="J717" s="421"/>
      <c r="K717" s="384"/>
      <c r="L717" s="384"/>
      <c r="M717" s="384"/>
      <c r="N717" s="384"/>
      <c r="O717" s="385"/>
      <c r="P717" s="208"/>
      <c r="Q717" s="99"/>
      <c r="R717" s="99"/>
      <c r="S717" s="99"/>
      <c r="T717" s="99"/>
      <c r="U717" s="100"/>
      <c r="V717" s="208"/>
      <c r="W717" s="99"/>
      <c r="X717" s="99"/>
      <c r="Y717" s="99"/>
      <c r="Z717" s="99"/>
      <c r="AA717" s="100"/>
      <c r="AB717" s="106"/>
      <c r="AC717" s="6"/>
      <c r="AD717" s="438"/>
      <c r="AE717" s="440"/>
      <c r="AF717" s="224"/>
      <c r="AG717" s="438"/>
      <c r="AH717" s="440"/>
      <c r="AI717" s="438"/>
      <c r="AJ717" s="440"/>
    </row>
    <row r="718" spans="2:36" ht="12" customHeight="1" x14ac:dyDescent="0.2">
      <c r="B718" s="332"/>
      <c r="C718" s="338"/>
      <c r="D718" s="93"/>
      <c r="E718" s="94"/>
      <c r="F718" s="94"/>
      <c r="G718" s="94"/>
      <c r="H718" s="94"/>
      <c r="I718" s="211"/>
      <c r="J718" s="421"/>
      <c r="K718" s="384"/>
      <c r="L718" s="384"/>
      <c r="M718" s="384"/>
      <c r="N718" s="384"/>
      <c r="O718" s="385"/>
      <c r="P718" s="208"/>
      <c r="Q718" s="99"/>
      <c r="R718" s="99"/>
      <c r="S718" s="99"/>
      <c r="T718" s="99"/>
      <c r="U718" s="100"/>
      <c r="V718" s="208"/>
      <c r="W718" s="99"/>
      <c r="X718" s="99"/>
      <c r="Y718" s="99"/>
      <c r="Z718" s="99"/>
      <c r="AA718" s="100"/>
      <c r="AB718" s="106"/>
      <c r="AC718" s="6"/>
      <c r="AD718" s="438"/>
      <c r="AE718" s="440"/>
      <c r="AF718" s="224"/>
      <c r="AG718" s="438"/>
      <c r="AH718" s="440"/>
      <c r="AI718" s="438"/>
      <c r="AJ718" s="440"/>
    </row>
    <row r="719" spans="2:36" ht="12" customHeight="1" x14ac:dyDescent="0.2">
      <c r="B719" s="332"/>
      <c r="C719" s="338"/>
      <c r="D719" s="93"/>
      <c r="E719" s="94"/>
      <c r="F719" s="94"/>
      <c r="G719" s="94"/>
      <c r="H719" s="94"/>
      <c r="I719" s="211"/>
      <c r="J719" s="421"/>
      <c r="K719" s="384"/>
      <c r="L719" s="384"/>
      <c r="M719" s="384"/>
      <c r="N719" s="384"/>
      <c r="O719" s="385"/>
      <c r="P719" s="208"/>
      <c r="Q719" s="99"/>
      <c r="R719" s="99"/>
      <c r="S719" s="99"/>
      <c r="T719" s="99"/>
      <c r="U719" s="100"/>
      <c r="V719" s="208"/>
      <c r="W719" s="99"/>
      <c r="X719" s="99"/>
      <c r="Y719" s="99"/>
      <c r="Z719" s="99"/>
      <c r="AA719" s="100"/>
      <c r="AB719" s="106"/>
      <c r="AC719" s="6"/>
      <c r="AD719" s="438"/>
      <c r="AE719" s="440"/>
      <c r="AF719" s="224"/>
      <c r="AG719" s="438"/>
      <c r="AH719" s="440"/>
      <c r="AI719" s="438"/>
      <c r="AJ719" s="440"/>
    </row>
    <row r="720" spans="2:36" ht="12" customHeight="1" x14ac:dyDescent="0.2">
      <c r="B720" s="332"/>
      <c r="C720" s="338"/>
      <c r="D720" s="93"/>
      <c r="E720" s="94"/>
      <c r="F720" s="94"/>
      <c r="G720" s="94"/>
      <c r="H720" s="94"/>
      <c r="I720" s="211"/>
      <c r="J720" s="421"/>
      <c r="K720" s="384"/>
      <c r="L720" s="384"/>
      <c r="M720" s="384"/>
      <c r="N720" s="384"/>
      <c r="O720" s="385"/>
      <c r="P720" s="208"/>
      <c r="Q720" s="99"/>
      <c r="R720" s="99"/>
      <c r="S720" s="99"/>
      <c r="T720" s="99"/>
      <c r="U720" s="100"/>
      <c r="V720" s="208"/>
      <c r="W720" s="99"/>
      <c r="X720" s="99"/>
      <c r="Y720" s="99"/>
      <c r="Z720" s="99"/>
      <c r="AA720" s="100"/>
      <c r="AB720" s="106"/>
      <c r="AC720" s="6"/>
      <c r="AD720" s="438"/>
      <c r="AE720" s="440"/>
      <c r="AF720" s="224"/>
      <c r="AG720" s="438"/>
      <c r="AH720" s="440"/>
      <c r="AI720" s="438"/>
      <c r="AJ720" s="440"/>
    </row>
    <row r="721" spans="2:36" ht="12" customHeight="1" x14ac:dyDescent="0.2">
      <c r="B721" s="332"/>
      <c r="C721" s="338"/>
      <c r="D721" s="93"/>
      <c r="E721" s="94"/>
      <c r="F721" s="94"/>
      <c r="G721" s="94"/>
      <c r="H721" s="94"/>
      <c r="I721" s="211"/>
      <c r="J721" s="421"/>
      <c r="K721" s="384"/>
      <c r="L721" s="384"/>
      <c r="M721" s="384"/>
      <c r="N721" s="384"/>
      <c r="O721" s="385"/>
      <c r="P721" s="208"/>
      <c r="Q721" s="99"/>
      <c r="R721" s="99"/>
      <c r="S721" s="99"/>
      <c r="T721" s="99"/>
      <c r="U721" s="100"/>
      <c r="V721" s="208"/>
      <c r="W721" s="99"/>
      <c r="X721" s="99"/>
      <c r="Y721" s="99"/>
      <c r="Z721" s="99"/>
      <c r="AA721" s="100"/>
      <c r="AB721" s="106"/>
      <c r="AC721" s="6"/>
      <c r="AD721" s="438"/>
      <c r="AE721" s="440"/>
      <c r="AF721" s="224"/>
      <c r="AG721" s="438"/>
      <c r="AH721" s="440"/>
      <c r="AI721" s="438"/>
      <c r="AJ721" s="440"/>
    </row>
    <row r="722" spans="2:36" ht="12" customHeight="1" thickBot="1" x14ac:dyDescent="0.25">
      <c r="B722" s="349"/>
      <c r="C722" s="350"/>
      <c r="D722" s="63"/>
      <c r="E722" s="64"/>
      <c r="F722" s="64"/>
      <c r="G722" s="64"/>
      <c r="H722" s="64"/>
      <c r="I722" s="215"/>
      <c r="J722" s="425"/>
      <c r="K722" s="426"/>
      <c r="L722" s="426"/>
      <c r="M722" s="426"/>
      <c r="N722" s="426"/>
      <c r="O722" s="427"/>
      <c r="P722" s="321"/>
      <c r="Q722" s="322"/>
      <c r="R722" s="322"/>
      <c r="S722" s="322"/>
      <c r="T722" s="322"/>
      <c r="U722" s="323"/>
      <c r="V722" s="321"/>
      <c r="W722" s="322"/>
      <c r="X722" s="322"/>
      <c r="Y722" s="322"/>
      <c r="Z722" s="322"/>
      <c r="AA722" s="323"/>
      <c r="AB722" s="25"/>
      <c r="AC722" s="6"/>
      <c r="AD722" s="438"/>
      <c r="AE722" s="440"/>
      <c r="AF722" s="224"/>
      <c r="AG722" s="438"/>
      <c r="AH722" s="440"/>
      <c r="AI722" s="438"/>
      <c r="AJ722" s="440"/>
    </row>
    <row r="723" spans="2:36" ht="12" customHeight="1" thickTop="1" x14ac:dyDescent="0.2">
      <c r="B723" s="51"/>
      <c r="C723" s="56" t="s">
        <v>17</v>
      </c>
      <c r="D723" s="65">
        <f>MAX(D596:D722)</f>
        <v>7.8</v>
      </c>
      <c r="E723" s="66">
        <f t="shared" ref="E723:AB723" si="250">MAX(E235:E722)</f>
        <v>8.1999999999999993</v>
      </c>
      <c r="F723" s="66">
        <f t="shared" si="250"/>
        <v>5.57</v>
      </c>
      <c r="G723" s="66">
        <f t="shared" si="250"/>
        <v>5.5925925925925926</v>
      </c>
      <c r="H723" s="66">
        <f t="shared" si="250"/>
        <v>5.24</v>
      </c>
      <c r="I723" s="216">
        <f t="shared" si="250"/>
        <v>4.84</v>
      </c>
      <c r="J723" s="65">
        <f t="shared" si="250"/>
        <v>3.8</v>
      </c>
      <c r="K723" s="66">
        <f t="shared" si="250"/>
        <v>3.4</v>
      </c>
      <c r="L723" s="66">
        <f t="shared" si="250"/>
        <v>0.37037037037037035</v>
      </c>
      <c r="M723" s="66">
        <f t="shared" si="250"/>
        <v>0.56000000000000005</v>
      </c>
      <c r="N723" s="66">
        <f t="shared" si="250"/>
        <v>0.37037037037037035</v>
      </c>
      <c r="O723" s="216">
        <f t="shared" si="250"/>
        <v>0.47</v>
      </c>
      <c r="P723" s="65">
        <f t="shared" si="250"/>
        <v>0.1</v>
      </c>
      <c r="Q723" s="80">
        <f t="shared" si="250"/>
        <v>12</v>
      </c>
      <c r="R723" s="66">
        <f t="shared" si="250"/>
        <v>4.22</v>
      </c>
      <c r="S723" s="80">
        <f t="shared" si="250"/>
        <v>25.16</v>
      </c>
      <c r="T723" s="66">
        <f t="shared" si="250"/>
        <v>2.7000000000000001E-3</v>
      </c>
      <c r="U723" s="216">
        <f t="shared" si="250"/>
        <v>3.3999999999999998E-3</v>
      </c>
      <c r="V723" s="65">
        <f t="shared" si="250"/>
        <v>4.4444444444444446</v>
      </c>
      <c r="W723" s="80">
        <f t="shared" si="250"/>
        <v>12</v>
      </c>
      <c r="X723" s="66">
        <f t="shared" si="250"/>
        <v>4.5555555555555554</v>
      </c>
      <c r="Y723" s="80">
        <f t="shared" si="250"/>
        <v>23.7</v>
      </c>
      <c r="Z723" s="66">
        <f t="shared" si="250"/>
        <v>1.6222222222222222</v>
      </c>
      <c r="AA723" s="201">
        <f t="shared" si="250"/>
        <v>1.5074074074074073</v>
      </c>
      <c r="AB723" s="41">
        <f t="shared" si="250"/>
        <v>221</v>
      </c>
      <c r="AC723" s="6"/>
    </row>
    <row r="724" spans="2:36" ht="12" customHeight="1" x14ac:dyDescent="0.2">
      <c r="B724" s="52"/>
      <c r="C724" s="57" t="s">
        <v>73</v>
      </c>
      <c r="D724" s="67"/>
      <c r="E724" s="68"/>
      <c r="F724" s="68"/>
      <c r="G724" s="68"/>
      <c r="H724" s="68"/>
      <c r="I724" s="217"/>
      <c r="J724" s="271">
        <f>0.033/2</f>
        <v>1.6500000000000001E-2</v>
      </c>
      <c r="K724" s="272">
        <f t="shared" ref="K724:O724" si="251">0.033/2</f>
        <v>1.6500000000000001E-2</v>
      </c>
      <c r="L724" s="272">
        <f t="shared" si="251"/>
        <v>1.6500000000000001E-2</v>
      </c>
      <c r="M724" s="272">
        <f t="shared" si="251"/>
        <v>1.6500000000000001E-2</v>
      </c>
      <c r="N724" s="272">
        <f t="shared" si="251"/>
        <v>1.6500000000000001E-2</v>
      </c>
      <c r="O724" s="273">
        <f t="shared" si="251"/>
        <v>1.6500000000000001E-2</v>
      </c>
      <c r="P724" s="268">
        <f t="shared" ref="P724:U724" si="252">0.0022/2</f>
        <v>1.1000000000000001E-3</v>
      </c>
      <c r="Q724" s="269">
        <f t="shared" si="252"/>
        <v>1.1000000000000001E-3</v>
      </c>
      <c r="R724" s="269">
        <f t="shared" si="252"/>
        <v>1.1000000000000001E-3</v>
      </c>
      <c r="S724" s="269">
        <f t="shared" si="252"/>
        <v>1.1000000000000001E-3</v>
      </c>
      <c r="T724" s="269">
        <f t="shared" si="252"/>
        <v>1.1000000000000001E-3</v>
      </c>
      <c r="U724" s="270">
        <f t="shared" si="252"/>
        <v>1.1000000000000001E-3</v>
      </c>
      <c r="V724" s="268">
        <f>0.0022/2</f>
        <v>1.1000000000000001E-3</v>
      </c>
      <c r="W724" s="269">
        <f t="shared" ref="W724:AA724" si="253">0.0022/2</f>
        <v>1.1000000000000001E-3</v>
      </c>
      <c r="X724" s="269">
        <f t="shared" si="253"/>
        <v>1.1000000000000001E-3</v>
      </c>
      <c r="Y724" s="269">
        <f t="shared" si="253"/>
        <v>1.1000000000000001E-3</v>
      </c>
      <c r="Z724" s="269">
        <f t="shared" si="253"/>
        <v>1.1000000000000001E-3</v>
      </c>
      <c r="AA724" s="270">
        <f t="shared" si="253"/>
        <v>1.1000000000000001E-3</v>
      </c>
      <c r="AB724" s="42"/>
      <c r="AC724" s="6"/>
    </row>
    <row r="725" spans="2:36" ht="12" customHeight="1" x14ac:dyDescent="0.2">
      <c r="B725" s="53"/>
      <c r="C725" s="58" t="s">
        <v>18</v>
      </c>
      <c r="D725" s="69">
        <f t="shared" ref="D725:AB725" si="254">IF(D724&lt;&gt;"",SMALL(D235:D722,D727+1),MIN(D235:D722))</f>
        <v>0.53</v>
      </c>
      <c r="E725" s="70">
        <f t="shared" si="254"/>
        <v>0.51851851851851849</v>
      </c>
      <c r="F725" s="70">
        <f t="shared" si="254"/>
        <v>0.57999999999999996</v>
      </c>
      <c r="G725" s="70">
        <f t="shared" si="254"/>
        <v>0.7407407407407407</v>
      </c>
      <c r="H725" s="70">
        <f t="shared" si="254"/>
        <v>1.1111111111111112</v>
      </c>
      <c r="I725" s="218">
        <f t="shared" si="254"/>
        <v>1.04</v>
      </c>
      <c r="J725" s="78">
        <f t="shared" si="254"/>
        <v>8.2000000000000003E-2</v>
      </c>
      <c r="K725" s="79">
        <f t="shared" si="254"/>
        <v>0.11</v>
      </c>
      <c r="L725" s="79">
        <f t="shared" si="254"/>
        <v>5.8000000000000003E-2</v>
      </c>
      <c r="M725" s="79">
        <f t="shared" si="254"/>
        <v>1.6500000000000001E-2</v>
      </c>
      <c r="N725" s="79">
        <f t="shared" si="254"/>
        <v>3.3000000000000002E-2</v>
      </c>
      <c r="O725" s="43">
        <f t="shared" si="254"/>
        <v>2.5999999999999999E-2</v>
      </c>
      <c r="P725" s="327">
        <f t="shared" si="254"/>
        <v>2.7523952879287006E-7</v>
      </c>
      <c r="Q725" s="328">
        <f t="shared" si="254"/>
        <v>2.7523952879287006E-7</v>
      </c>
      <c r="R725" s="328">
        <f t="shared" si="254"/>
        <v>2.5711838252448208E-7</v>
      </c>
      <c r="S725" s="328">
        <f t="shared" si="254"/>
        <v>2.5711838252448208E-7</v>
      </c>
      <c r="T725" s="328">
        <f t="shared" si="254"/>
        <v>2.5711838252448208E-7</v>
      </c>
      <c r="U725" s="329">
        <f t="shared" si="254"/>
        <v>2.5711838252448208E-7</v>
      </c>
      <c r="V725" s="78">
        <f t="shared" si="254"/>
        <v>6.2289288338779542E-4</v>
      </c>
      <c r="W725" s="79">
        <f t="shared" si="254"/>
        <v>6.2289288338779542E-4</v>
      </c>
      <c r="X725" s="79">
        <f t="shared" si="254"/>
        <v>6.2038203873062184E-4</v>
      </c>
      <c r="Y725" s="79">
        <f t="shared" si="254"/>
        <v>6.2147928549107292E-4</v>
      </c>
      <c r="Z725" s="79">
        <f t="shared" si="254"/>
        <v>6.1999063454794539E-4</v>
      </c>
      <c r="AA725" s="202">
        <f t="shared" si="254"/>
        <v>6.1999063454794539E-4</v>
      </c>
      <c r="AB725" s="43">
        <f t="shared" si="254"/>
        <v>0</v>
      </c>
      <c r="AC725" s="6"/>
    </row>
    <row r="726" spans="2:36" ht="12" customHeight="1" x14ac:dyDescent="0.2">
      <c r="B726" s="53"/>
      <c r="C726" s="58" t="s">
        <v>19</v>
      </c>
      <c r="D726" s="71">
        <f t="shared" ref="D726:AB726" si="255">IF(D724&lt;&gt;"",(SUM(D235:D722)-D724*D727)/(D728-D727),AVERAGE(D235:D722))</f>
        <v>3.3778143780572978</v>
      </c>
      <c r="E726" s="72">
        <f t="shared" si="255"/>
        <v>3.4962017521033864</v>
      </c>
      <c r="F726" s="72">
        <f t="shared" si="255"/>
        <v>3.0760954318162543</v>
      </c>
      <c r="G726" s="72">
        <f t="shared" si="255"/>
        <v>3.0906852746466278</v>
      </c>
      <c r="H726" s="72">
        <f t="shared" si="255"/>
        <v>2.3294557823129254</v>
      </c>
      <c r="I726" s="44">
        <f t="shared" si="255"/>
        <v>2.2898314176245216</v>
      </c>
      <c r="J726" s="71">
        <f t="shared" si="255"/>
        <v>0.31345608465608593</v>
      </c>
      <c r="K726" s="72">
        <f t="shared" si="255"/>
        <v>0.33679275019700672</v>
      </c>
      <c r="L726" s="72">
        <f t="shared" si="255"/>
        <v>0.23670523778216193</v>
      </c>
      <c r="M726" s="72">
        <f t="shared" si="255"/>
        <v>0.24565835222978213</v>
      </c>
      <c r="N726" s="72">
        <f t="shared" si="255"/>
        <v>0.25586252354049055</v>
      </c>
      <c r="O726" s="44">
        <f t="shared" si="255"/>
        <v>0.2576502732240446</v>
      </c>
      <c r="P726" s="71">
        <f t="shared" si="255"/>
        <v>6.0989963017576206E-4</v>
      </c>
      <c r="Q726" s="72">
        <f t="shared" si="255"/>
        <v>3.7444072565551635E-2</v>
      </c>
      <c r="R726" s="72">
        <f t="shared" si="255"/>
        <v>1.8241946185578305E-2</v>
      </c>
      <c r="S726" s="72">
        <f t="shared" si="255"/>
        <v>8.89799469994626E-2</v>
      </c>
      <c r="T726" s="72">
        <f t="shared" si="255"/>
        <v>1.6194133492294105E-4</v>
      </c>
      <c r="U726" s="44">
        <f t="shared" si="255"/>
        <v>1.9256299719148367E-4</v>
      </c>
      <c r="V726" s="71">
        <f t="shared" si="255"/>
        <v>1.3160744315639784E-2</v>
      </c>
      <c r="W726" s="72">
        <f t="shared" si="255"/>
        <v>4.5767969090133837E-2</v>
      </c>
      <c r="X726" s="72">
        <f t="shared" si="255"/>
        <v>2.7284493175185463E-2</v>
      </c>
      <c r="Y726" s="72">
        <f t="shared" si="255"/>
        <v>8.6737715547059155E-2</v>
      </c>
      <c r="Z726" s="72">
        <f t="shared" si="255"/>
        <v>1.4011743013968439E-2</v>
      </c>
      <c r="AA726" s="203">
        <f t="shared" si="255"/>
        <v>1.330136456468764E-2</v>
      </c>
      <c r="AB726" s="44">
        <f t="shared" si="255"/>
        <v>60.883693693693651</v>
      </c>
      <c r="AC726" s="6"/>
    </row>
    <row r="727" spans="2:36" ht="12" customHeight="1" x14ac:dyDescent="0.2">
      <c r="B727" s="53"/>
      <c r="C727" s="58" t="s">
        <v>74</v>
      </c>
      <c r="D727" s="73">
        <f t="shared" ref="D727:AB727" si="256">COUNTIF(D235:D722,D724)</f>
        <v>0</v>
      </c>
      <c r="E727" s="74">
        <f t="shared" si="256"/>
        <v>0</v>
      </c>
      <c r="F727" s="74">
        <f t="shared" si="256"/>
        <v>0</v>
      </c>
      <c r="G727" s="74">
        <f t="shared" si="256"/>
        <v>0</v>
      </c>
      <c r="H727" s="74">
        <f t="shared" si="256"/>
        <v>0</v>
      </c>
      <c r="I727" s="45">
        <f t="shared" si="256"/>
        <v>0</v>
      </c>
      <c r="J727" s="73">
        <f t="shared" si="256"/>
        <v>283</v>
      </c>
      <c r="K727" s="74">
        <f t="shared" si="256"/>
        <v>284</v>
      </c>
      <c r="L727" s="74">
        <f t="shared" si="256"/>
        <v>264</v>
      </c>
      <c r="M727" s="74">
        <f t="shared" si="256"/>
        <v>259</v>
      </c>
      <c r="N727" s="74">
        <f t="shared" si="256"/>
        <v>90</v>
      </c>
      <c r="O727" s="45">
        <f t="shared" si="256"/>
        <v>88</v>
      </c>
      <c r="P727" s="73">
        <f t="shared" si="256"/>
        <v>0</v>
      </c>
      <c r="Q727" s="74">
        <f t="shared" si="256"/>
        <v>0</v>
      </c>
      <c r="R727" s="74">
        <f t="shared" si="256"/>
        <v>0</v>
      </c>
      <c r="S727" s="74">
        <f t="shared" si="256"/>
        <v>0</v>
      </c>
      <c r="T727" s="74">
        <f t="shared" si="256"/>
        <v>1</v>
      </c>
      <c r="U727" s="45">
        <f t="shared" si="256"/>
        <v>0</v>
      </c>
      <c r="V727" s="73">
        <f t="shared" si="256"/>
        <v>1</v>
      </c>
      <c r="W727" s="74">
        <f t="shared" si="256"/>
        <v>1</v>
      </c>
      <c r="X727" s="74">
        <f t="shared" si="256"/>
        <v>2</v>
      </c>
      <c r="Y727" s="74">
        <f t="shared" si="256"/>
        <v>3</v>
      </c>
      <c r="Z727" s="74">
        <f t="shared" si="256"/>
        <v>0</v>
      </c>
      <c r="AA727" s="204">
        <f t="shared" si="256"/>
        <v>0</v>
      </c>
      <c r="AB727" s="45">
        <f t="shared" si="256"/>
        <v>3</v>
      </c>
      <c r="AC727" s="6"/>
    </row>
    <row r="728" spans="2:36" ht="12" customHeight="1" x14ac:dyDescent="0.2">
      <c r="B728" s="54"/>
      <c r="C728" s="59" t="s">
        <v>20</v>
      </c>
      <c r="D728" s="75">
        <f t="shared" ref="D728:AB728" si="257">COUNTA(D235:D722)</f>
        <v>424</v>
      </c>
      <c r="E728" s="76">
        <f t="shared" si="257"/>
        <v>427</v>
      </c>
      <c r="F728" s="76">
        <f t="shared" si="257"/>
        <v>437</v>
      </c>
      <c r="G728" s="76">
        <f t="shared" si="257"/>
        <v>414</v>
      </c>
      <c r="H728" s="76">
        <f t="shared" si="257"/>
        <v>147</v>
      </c>
      <c r="I728" s="46">
        <f t="shared" si="257"/>
        <v>145</v>
      </c>
      <c r="J728" s="75">
        <f t="shared" si="257"/>
        <v>423</v>
      </c>
      <c r="K728" s="76">
        <f t="shared" si="257"/>
        <v>425</v>
      </c>
      <c r="L728" s="76">
        <f t="shared" si="257"/>
        <v>433</v>
      </c>
      <c r="M728" s="76">
        <f t="shared" si="257"/>
        <v>406</v>
      </c>
      <c r="N728" s="76">
        <f t="shared" si="257"/>
        <v>149</v>
      </c>
      <c r="O728" s="46">
        <f t="shared" si="257"/>
        <v>149</v>
      </c>
      <c r="P728" s="75">
        <f t="shared" si="257"/>
        <v>347</v>
      </c>
      <c r="Q728" s="76">
        <f t="shared" si="257"/>
        <v>350</v>
      </c>
      <c r="R728" s="76">
        <f t="shared" si="257"/>
        <v>359</v>
      </c>
      <c r="S728" s="76">
        <f t="shared" si="257"/>
        <v>361</v>
      </c>
      <c r="T728" s="76">
        <f t="shared" si="257"/>
        <v>118</v>
      </c>
      <c r="U728" s="46">
        <f t="shared" si="257"/>
        <v>119</v>
      </c>
      <c r="V728" s="75">
        <f t="shared" si="257"/>
        <v>424</v>
      </c>
      <c r="W728" s="76">
        <f t="shared" si="257"/>
        <v>429</v>
      </c>
      <c r="X728" s="76">
        <f t="shared" si="257"/>
        <v>437</v>
      </c>
      <c r="Y728" s="76">
        <f t="shared" si="257"/>
        <v>415</v>
      </c>
      <c r="Z728" s="76">
        <f t="shared" si="257"/>
        <v>147</v>
      </c>
      <c r="AA728" s="205">
        <f t="shared" si="257"/>
        <v>146</v>
      </c>
      <c r="AB728" s="46">
        <f t="shared" si="257"/>
        <v>444</v>
      </c>
      <c r="AC728" s="6"/>
    </row>
    <row r="729" spans="2:36" ht="12" customHeight="1" x14ac:dyDescent="0.2">
      <c r="B729" s="9" t="s">
        <v>13</v>
      </c>
      <c r="C729" s="55" t="s">
        <v>13</v>
      </c>
      <c r="D729" s="60" t="s">
        <v>3</v>
      </c>
      <c r="E729" s="77" t="s">
        <v>24</v>
      </c>
      <c r="F729" s="62" t="s">
        <v>5</v>
      </c>
      <c r="G729" s="62" t="s">
        <v>6</v>
      </c>
      <c r="H729" s="62" t="s">
        <v>7</v>
      </c>
      <c r="I729" s="28" t="s">
        <v>143</v>
      </c>
      <c r="J729" s="60" t="s">
        <v>3</v>
      </c>
      <c r="K729" s="77" t="s">
        <v>24</v>
      </c>
      <c r="L729" s="62" t="s">
        <v>5</v>
      </c>
      <c r="M729" s="62" t="s">
        <v>6</v>
      </c>
      <c r="N729" s="62" t="s">
        <v>7</v>
      </c>
      <c r="O729" s="28" t="s">
        <v>142</v>
      </c>
      <c r="P729" s="60" t="s">
        <v>3</v>
      </c>
      <c r="Q729" s="77" t="s">
        <v>24</v>
      </c>
      <c r="R729" s="62" t="s">
        <v>5</v>
      </c>
      <c r="S729" s="62" t="s">
        <v>6</v>
      </c>
      <c r="T729" s="62" t="s">
        <v>7</v>
      </c>
      <c r="U729" s="28" t="s">
        <v>142</v>
      </c>
      <c r="V729" s="60" t="s">
        <v>3</v>
      </c>
      <c r="W729" s="77" t="s">
        <v>24</v>
      </c>
      <c r="X729" s="62" t="s">
        <v>5</v>
      </c>
      <c r="Y729" s="62" t="s">
        <v>6</v>
      </c>
      <c r="Z729" s="62" t="s">
        <v>7</v>
      </c>
      <c r="AA729" s="28" t="s">
        <v>142</v>
      </c>
      <c r="AB729" s="447" t="s">
        <v>70</v>
      </c>
    </row>
    <row r="730" spans="2:36" ht="12" customHeight="1" x14ac:dyDescent="0.2">
      <c r="B730" s="9" t="s">
        <v>8</v>
      </c>
      <c r="C730" s="10" t="s">
        <v>9</v>
      </c>
      <c r="D730" s="11" t="s">
        <v>10</v>
      </c>
      <c r="E730" s="11"/>
      <c r="F730" s="11"/>
      <c r="G730" s="11"/>
      <c r="H730" s="11"/>
      <c r="I730" s="12"/>
      <c r="J730" s="11" t="s">
        <v>11</v>
      </c>
      <c r="K730" s="11"/>
      <c r="L730" s="11"/>
      <c r="M730" s="11"/>
      <c r="N730" s="11"/>
      <c r="O730" s="12"/>
      <c r="P730" s="11" t="s">
        <v>16</v>
      </c>
      <c r="Q730" s="11"/>
      <c r="R730" s="11"/>
      <c r="S730" s="11"/>
      <c r="T730" s="11"/>
      <c r="U730" s="12"/>
      <c r="V730" s="11" t="s">
        <v>12</v>
      </c>
      <c r="W730" s="11"/>
      <c r="X730" s="11"/>
      <c r="Y730" s="11"/>
      <c r="Z730" s="11"/>
      <c r="AA730" s="12"/>
      <c r="AB730" s="448"/>
    </row>
    <row r="731" spans="2:36" ht="12" customHeight="1" x14ac:dyDescent="0.2">
      <c r="B731" s="1" t="s">
        <v>0</v>
      </c>
      <c r="C731" s="5"/>
      <c r="D731" s="3" t="s">
        <v>1</v>
      </c>
      <c r="F731" s="3" t="s">
        <v>2</v>
      </c>
      <c r="J731" s="4" t="s">
        <v>1</v>
      </c>
      <c r="L731" s="4" t="s">
        <v>2</v>
      </c>
      <c r="P731" s="3" t="s">
        <v>1</v>
      </c>
      <c r="R731" s="3" t="s">
        <v>2</v>
      </c>
      <c r="V731" s="3" t="s">
        <v>1</v>
      </c>
      <c r="X731" s="3" t="s">
        <v>2</v>
      </c>
    </row>
    <row r="732" spans="2:36" ht="12" customHeight="1" x14ac:dyDescent="0.2">
      <c r="B732" s="1"/>
      <c r="C732" s="5"/>
    </row>
    <row r="733" spans="2:36" ht="12" customHeight="1" x14ac:dyDescent="0.2">
      <c r="B733" s="5" t="s">
        <v>141</v>
      </c>
      <c r="C733" s="5"/>
      <c r="D733" s="6" t="s">
        <v>1</v>
      </c>
      <c r="E733" s="6"/>
      <c r="F733" s="6" t="s">
        <v>2</v>
      </c>
      <c r="G733" s="6"/>
      <c r="H733" s="6"/>
      <c r="I733" s="6"/>
      <c r="J733" s="7" t="s">
        <v>1</v>
      </c>
      <c r="K733" s="7"/>
      <c r="L733" s="7" t="s">
        <v>2</v>
      </c>
      <c r="M733" s="7"/>
      <c r="N733" s="7"/>
      <c r="O733" s="7"/>
      <c r="P733" s="6" t="s">
        <v>1</v>
      </c>
      <c r="Q733" s="6"/>
      <c r="R733" s="6" t="s">
        <v>2</v>
      </c>
      <c r="S733" s="6"/>
      <c r="T733" s="6"/>
      <c r="U733" s="6"/>
    </row>
    <row r="734" spans="2:36" ht="12" customHeight="1" x14ac:dyDescent="0.2">
      <c r="B734" s="36" t="s">
        <v>8</v>
      </c>
      <c r="C734" s="37" t="s">
        <v>9</v>
      </c>
      <c r="D734" s="47" t="s">
        <v>10</v>
      </c>
      <c r="E734" s="48"/>
      <c r="F734" s="48"/>
      <c r="G734" s="48"/>
      <c r="H734" s="48"/>
      <c r="I734" s="49"/>
      <c r="J734" s="47" t="s">
        <v>11</v>
      </c>
      <c r="K734" s="48"/>
      <c r="L734" s="48"/>
      <c r="M734" s="48"/>
      <c r="N734" s="48"/>
      <c r="O734" s="49"/>
      <c r="P734" s="47" t="s">
        <v>12</v>
      </c>
      <c r="Q734" s="48"/>
      <c r="R734" s="48"/>
      <c r="S734" s="48"/>
      <c r="T734" s="48"/>
      <c r="U734" s="50"/>
    </row>
    <row r="735" spans="2:36" ht="12" customHeight="1" x14ac:dyDescent="0.2">
      <c r="B735" s="36"/>
      <c r="C735" s="8"/>
      <c r="D735" s="81" t="s">
        <v>3</v>
      </c>
      <c r="E735" s="82" t="s">
        <v>4</v>
      </c>
      <c r="F735" s="83" t="s">
        <v>5</v>
      </c>
      <c r="G735" s="83" t="s">
        <v>6</v>
      </c>
      <c r="H735" s="83" t="s">
        <v>7</v>
      </c>
      <c r="I735" s="29" t="s">
        <v>60</v>
      </c>
      <c r="J735" s="86" t="s">
        <v>3</v>
      </c>
      <c r="K735" s="82" t="s">
        <v>4</v>
      </c>
      <c r="L735" s="83" t="s">
        <v>5</v>
      </c>
      <c r="M735" s="83" t="s">
        <v>6</v>
      </c>
      <c r="N735" s="83" t="s">
        <v>7</v>
      </c>
      <c r="O735" s="29" t="s">
        <v>60</v>
      </c>
      <c r="P735" s="86" t="s">
        <v>3</v>
      </c>
      <c r="Q735" s="82" t="s">
        <v>4</v>
      </c>
      <c r="R735" s="83" t="s">
        <v>5</v>
      </c>
      <c r="S735" s="83" t="s">
        <v>6</v>
      </c>
      <c r="T735" s="83" t="s">
        <v>7</v>
      </c>
      <c r="U735" s="29" t="s">
        <v>60</v>
      </c>
    </row>
    <row r="736" spans="2:36" ht="12" customHeight="1" x14ac:dyDescent="0.2">
      <c r="B736" s="9" t="s">
        <v>75</v>
      </c>
      <c r="C736" s="55" t="s">
        <v>76</v>
      </c>
      <c r="D736" s="84" t="s">
        <v>15</v>
      </c>
      <c r="E736" s="85" t="s">
        <v>14</v>
      </c>
      <c r="F736" s="85" t="s">
        <v>14</v>
      </c>
      <c r="G736" s="85" t="s">
        <v>14</v>
      </c>
      <c r="H736" s="85" t="s">
        <v>14</v>
      </c>
      <c r="I736" s="14" t="s">
        <v>14</v>
      </c>
      <c r="J736" s="84" t="s">
        <v>14</v>
      </c>
      <c r="K736" s="85" t="s">
        <v>14</v>
      </c>
      <c r="L736" s="85" t="s">
        <v>14</v>
      </c>
      <c r="M736" s="85" t="s">
        <v>14</v>
      </c>
      <c r="N736" s="85" t="s">
        <v>14</v>
      </c>
      <c r="O736" s="14" t="s">
        <v>14</v>
      </c>
      <c r="P736" s="84" t="s">
        <v>14</v>
      </c>
      <c r="Q736" s="85" t="s">
        <v>14</v>
      </c>
      <c r="R736" s="85" t="s">
        <v>14</v>
      </c>
      <c r="S736" s="85" t="s">
        <v>14</v>
      </c>
      <c r="T736" s="85" t="s">
        <v>14</v>
      </c>
      <c r="U736" s="14" t="s">
        <v>14</v>
      </c>
    </row>
    <row r="737" spans="2:21" ht="12" customHeight="1" x14ac:dyDescent="0.2">
      <c r="B737" s="87">
        <v>29889</v>
      </c>
      <c r="C737" s="88">
        <v>29889</v>
      </c>
      <c r="D737" s="128">
        <v>0.09</v>
      </c>
      <c r="E737" s="129">
        <v>0.1</v>
      </c>
      <c r="F737" s="129">
        <v>7.0000000000000007E-2</v>
      </c>
      <c r="G737" s="129"/>
      <c r="H737" s="129"/>
      <c r="I737" s="130"/>
      <c r="J737" s="131">
        <v>0.02</v>
      </c>
      <c r="K737" s="132">
        <v>0.02</v>
      </c>
      <c r="L737" s="132">
        <v>0.01</v>
      </c>
      <c r="M737" s="132"/>
      <c r="N737" s="132"/>
      <c r="O737" s="133"/>
      <c r="P737" s="184">
        <v>1E-3</v>
      </c>
      <c r="Q737" s="185">
        <v>1E-3</v>
      </c>
      <c r="R737" s="135">
        <v>2E-3</v>
      </c>
      <c r="S737" s="134"/>
      <c r="T737" s="134"/>
      <c r="U737" s="136"/>
    </row>
    <row r="738" spans="2:21" ht="12" customHeight="1" x14ac:dyDescent="0.2">
      <c r="B738" s="91">
        <v>29921</v>
      </c>
      <c r="C738" s="92">
        <v>29921</v>
      </c>
      <c r="D738" s="137">
        <v>0.08</v>
      </c>
      <c r="E738" s="138">
        <v>0.1</v>
      </c>
      <c r="F738" s="138">
        <v>7.0000000000000007E-2</v>
      </c>
      <c r="G738" s="138"/>
      <c r="H738" s="138"/>
      <c r="I738" s="139"/>
      <c r="J738" s="140">
        <v>0.02</v>
      </c>
      <c r="K738" s="141">
        <v>0.02</v>
      </c>
      <c r="L738" s="141">
        <v>0.01</v>
      </c>
      <c r="M738" s="141"/>
      <c r="N738" s="141"/>
      <c r="O738" s="142"/>
      <c r="P738" s="186">
        <v>1E-3</v>
      </c>
      <c r="Q738" s="187">
        <v>1E-3</v>
      </c>
      <c r="R738" s="187">
        <v>1E-3</v>
      </c>
      <c r="S738" s="144"/>
      <c r="T738" s="144"/>
      <c r="U738" s="145"/>
    </row>
    <row r="739" spans="2:21" ht="12" customHeight="1" x14ac:dyDescent="0.2">
      <c r="B739" s="91">
        <v>29948</v>
      </c>
      <c r="C739" s="92">
        <v>29944</v>
      </c>
      <c r="D739" s="146">
        <v>0.1</v>
      </c>
      <c r="E739" s="147">
        <v>0.1</v>
      </c>
      <c r="F739" s="138">
        <v>7.0000000000000007E-2</v>
      </c>
      <c r="G739" s="138"/>
      <c r="H739" s="138">
        <v>0.06</v>
      </c>
      <c r="I739" s="139">
        <v>0.05</v>
      </c>
      <c r="J739" s="140">
        <v>0.02</v>
      </c>
      <c r="K739" s="141">
        <v>0.02</v>
      </c>
      <c r="L739" s="141">
        <v>0.01</v>
      </c>
      <c r="M739" s="141"/>
      <c r="N739" s="141">
        <v>0.01</v>
      </c>
      <c r="O739" s="142">
        <v>0.01</v>
      </c>
      <c r="P739" s="186">
        <v>1E-3</v>
      </c>
      <c r="Q739" s="187">
        <v>1E-3</v>
      </c>
      <c r="R739" s="187">
        <v>1E-3</v>
      </c>
      <c r="S739" s="144"/>
      <c r="T739" s="148">
        <v>2E-3</v>
      </c>
      <c r="U739" s="149">
        <v>2E-3</v>
      </c>
    </row>
    <row r="740" spans="2:21" ht="12" customHeight="1" x14ac:dyDescent="0.2">
      <c r="B740" s="91">
        <v>29980</v>
      </c>
      <c r="C740" s="92">
        <v>29978</v>
      </c>
      <c r="D740" s="146">
        <v>7.5999999999999998E-2</v>
      </c>
      <c r="E740" s="147">
        <v>8.7999999999999995E-2</v>
      </c>
      <c r="F740" s="138">
        <v>7.0000000000000007E-2</v>
      </c>
      <c r="G740" s="138"/>
      <c r="H740" s="138"/>
      <c r="I740" s="139"/>
      <c r="J740" s="140">
        <v>0.01</v>
      </c>
      <c r="K740" s="141">
        <v>0.01</v>
      </c>
      <c r="L740" s="150">
        <v>5.0000000000000001E-3</v>
      </c>
      <c r="M740" s="141"/>
      <c r="N740" s="141"/>
      <c r="O740" s="142"/>
      <c r="P740" s="151">
        <v>2E-3</v>
      </c>
      <c r="Q740" s="187">
        <v>1E-3</v>
      </c>
      <c r="R740" s="187">
        <v>1E-3</v>
      </c>
      <c r="S740" s="144"/>
      <c r="T740" s="144"/>
      <c r="U740" s="145"/>
    </row>
    <row r="741" spans="2:21" ht="12" customHeight="1" x14ac:dyDescent="0.2">
      <c r="B741" s="87">
        <v>30008</v>
      </c>
      <c r="C741" s="88">
        <v>30006</v>
      </c>
      <c r="D741" s="146">
        <v>0.1</v>
      </c>
      <c r="E741" s="147">
        <v>0.104</v>
      </c>
      <c r="F741" s="138">
        <v>0.08</v>
      </c>
      <c r="G741" s="138"/>
      <c r="H741" s="138"/>
      <c r="I741" s="139"/>
      <c r="J741" s="140">
        <v>0.01</v>
      </c>
      <c r="K741" s="141">
        <v>0.01</v>
      </c>
      <c r="L741" s="150">
        <v>5.0000000000000001E-3</v>
      </c>
      <c r="M741" s="141"/>
      <c r="N741" s="141"/>
      <c r="O741" s="142"/>
      <c r="P741" s="186">
        <v>1E-3</v>
      </c>
      <c r="Q741" s="148">
        <v>2E-3</v>
      </c>
      <c r="R741" s="187">
        <v>1E-3</v>
      </c>
      <c r="S741" s="144"/>
      <c r="T741" s="144"/>
      <c r="U741" s="145"/>
    </row>
    <row r="742" spans="2:21" ht="12" customHeight="1" x14ac:dyDescent="0.2">
      <c r="B742" s="95">
        <v>30041</v>
      </c>
      <c r="C742" s="96">
        <v>30039</v>
      </c>
      <c r="D742" s="152">
        <v>0.13</v>
      </c>
      <c r="E742" s="153">
        <v>0.12</v>
      </c>
      <c r="F742" s="154">
        <v>0.09</v>
      </c>
      <c r="G742" s="154"/>
      <c r="H742" s="154">
        <v>0.06</v>
      </c>
      <c r="I742" s="155">
        <v>0.06</v>
      </c>
      <c r="J742" s="156">
        <v>0.01</v>
      </c>
      <c r="K742" s="157">
        <v>0.01</v>
      </c>
      <c r="L742" s="158">
        <v>5.0000000000000001E-3</v>
      </c>
      <c r="M742" s="157"/>
      <c r="N742" s="158">
        <v>5.0000000000000001E-3</v>
      </c>
      <c r="O742" s="159">
        <v>5.0000000000000001E-3</v>
      </c>
      <c r="P742" s="160">
        <v>2E-3</v>
      </c>
      <c r="Q742" s="188">
        <v>1E-3</v>
      </c>
      <c r="R742" s="188">
        <v>1E-3</v>
      </c>
      <c r="S742" s="161"/>
      <c r="T742" s="162">
        <v>2E-3</v>
      </c>
      <c r="U742" s="163">
        <v>2E-3</v>
      </c>
    </row>
    <row r="743" spans="2:21" ht="12" customHeight="1" x14ac:dyDescent="0.2">
      <c r="B743" s="87">
        <v>30071</v>
      </c>
      <c r="C743" s="88">
        <v>30067</v>
      </c>
      <c r="D743" s="164">
        <v>0.107</v>
      </c>
      <c r="E743" s="165">
        <v>0.108</v>
      </c>
      <c r="F743" s="166">
        <v>0.11</v>
      </c>
      <c r="G743" s="166"/>
      <c r="H743" s="166"/>
      <c r="I743" s="130"/>
      <c r="J743" s="195">
        <v>2.5000000000000001E-3</v>
      </c>
      <c r="K743" s="168">
        <v>0.01</v>
      </c>
      <c r="L743" s="168">
        <v>0.01</v>
      </c>
      <c r="M743" s="168"/>
      <c r="N743" s="168"/>
      <c r="O743" s="133"/>
      <c r="P743" s="169">
        <v>2E-3</v>
      </c>
      <c r="Q743" s="170">
        <v>2E-3</v>
      </c>
      <c r="R743" s="170">
        <v>2E-3</v>
      </c>
      <c r="S743" s="171"/>
      <c r="T743" s="171"/>
      <c r="U743" s="136"/>
    </row>
    <row r="744" spans="2:21" ht="12" customHeight="1" x14ac:dyDescent="0.2">
      <c r="B744" s="91">
        <v>30102</v>
      </c>
      <c r="C744" s="92">
        <v>30097</v>
      </c>
      <c r="D744" s="146">
        <v>0.10100000000000001</v>
      </c>
      <c r="E744" s="147">
        <v>0.121</v>
      </c>
      <c r="F744" s="138">
        <v>0.08</v>
      </c>
      <c r="G744" s="138"/>
      <c r="H744" s="138"/>
      <c r="I744" s="139"/>
      <c r="J744" s="140">
        <v>0.01</v>
      </c>
      <c r="K744" s="141">
        <v>0.01</v>
      </c>
      <c r="L744" s="141">
        <v>0.01</v>
      </c>
      <c r="M744" s="141"/>
      <c r="N744" s="141"/>
      <c r="O744" s="142"/>
      <c r="P744" s="151">
        <v>2E-3</v>
      </c>
      <c r="Q744" s="148">
        <v>2E-3</v>
      </c>
      <c r="R744" s="148">
        <v>2E-3</v>
      </c>
      <c r="S744" s="144"/>
      <c r="T744" s="144"/>
      <c r="U744" s="145"/>
    </row>
    <row r="745" spans="2:21" ht="12" customHeight="1" x14ac:dyDescent="0.2">
      <c r="B745" s="91">
        <v>30132</v>
      </c>
      <c r="C745" s="92">
        <v>30131</v>
      </c>
      <c r="D745" s="146">
        <v>9.0999999999999998E-2</v>
      </c>
      <c r="E745" s="147">
        <v>9.5000000000000001E-2</v>
      </c>
      <c r="F745" s="138">
        <v>7.0000000000000007E-2</v>
      </c>
      <c r="G745" s="138"/>
      <c r="H745" s="144">
        <v>0.06</v>
      </c>
      <c r="I745" s="139">
        <v>0.04</v>
      </c>
      <c r="J745" s="140">
        <v>0.01</v>
      </c>
      <c r="K745" s="141">
        <v>0.01</v>
      </c>
      <c r="L745" s="141">
        <v>0.01</v>
      </c>
      <c r="M745" s="141"/>
      <c r="N745" s="99">
        <v>0.01</v>
      </c>
      <c r="O745" s="142">
        <v>0.01</v>
      </c>
      <c r="P745" s="186">
        <v>1E-3</v>
      </c>
      <c r="Q745" s="148">
        <v>2E-3</v>
      </c>
      <c r="R745" s="187">
        <v>1E-3</v>
      </c>
      <c r="S745" s="144"/>
      <c r="T745" s="187">
        <v>1E-3</v>
      </c>
      <c r="U745" s="189">
        <v>1E-3</v>
      </c>
    </row>
    <row r="746" spans="2:21" ht="12" customHeight="1" x14ac:dyDescent="0.2">
      <c r="B746" s="91">
        <v>30162</v>
      </c>
      <c r="C746" s="92">
        <v>30162</v>
      </c>
      <c r="D746" s="146">
        <v>6.7000000000000004E-2</v>
      </c>
      <c r="E746" s="147">
        <v>7.1999999999999995E-2</v>
      </c>
      <c r="F746" s="138">
        <v>0.05</v>
      </c>
      <c r="G746" s="138"/>
      <c r="H746" s="138"/>
      <c r="I746" s="139"/>
      <c r="J746" s="140">
        <v>0.01</v>
      </c>
      <c r="K746" s="141">
        <v>0.01</v>
      </c>
      <c r="L746" s="141">
        <v>0.01</v>
      </c>
      <c r="M746" s="141"/>
      <c r="N746" s="141"/>
      <c r="O746" s="142"/>
      <c r="P746" s="186">
        <v>1E-3</v>
      </c>
      <c r="Q746" s="187">
        <v>1E-3</v>
      </c>
      <c r="R746" s="187">
        <v>1E-3</v>
      </c>
      <c r="S746" s="144"/>
      <c r="T746" s="144"/>
      <c r="U746" s="145"/>
    </row>
    <row r="747" spans="2:21" ht="12" customHeight="1" x14ac:dyDescent="0.2">
      <c r="B747" s="91">
        <v>30194</v>
      </c>
      <c r="C747" s="92">
        <v>30188</v>
      </c>
      <c r="D747" s="146">
        <v>0.04</v>
      </c>
      <c r="E747" s="147">
        <v>3.5000000000000003E-2</v>
      </c>
      <c r="F747" s="138">
        <v>0.03</v>
      </c>
      <c r="G747" s="138"/>
      <c r="H747" s="138"/>
      <c r="I747" s="139"/>
      <c r="J747" s="140">
        <v>0.01</v>
      </c>
      <c r="K747" s="196">
        <v>2.5000000000000001E-3</v>
      </c>
      <c r="L747" s="141">
        <v>0.01</v>
      </c>
      <c r="M747" s="141"/>
      <c r="N747" s="141"/>
      <c r="O747" s="142"/>
      <c r="P747" s="186">
        <v>1E-3</v>
      </c>
      <c r="Q747" s="187">
        <v>1E-3</v>
      </c>
      <c r="R747" s="187">
        <v>1E-3</v>
      </c>
      <c r="S747" s="144"/>
      <c r="T747" s="144"/>
      <c r="U747" s="145"/>
    </row>
    <row r="748" spans="2:21" ht="12" customHeight="1" x14ac:dyDescent="0.2">
      <c r="B748" s="91">
        <v>30224</v>
      </c>
      <c r="C748" s="92">
        <v>30223</v>
      </c>
      <c r="D748" s="146">
        <v>9.0999999999999998E-2</v>
      </c>
      <c r="E748" s="147">
        <v>0.11</v>
      </c>
      <c r="F748" s="138">
        <v>7.0000000000000007E-2</v>
      </c>
      <c r="G748" s="138"/>
      <c r="H748" s="144">
        <v>0.04</v>
      </c>
      <c r="I748" s="139">
        <v>0.04</v>
      </c>
      <c r="J748" s="197">
        <v>2.5000000000000001E-3</v>
      </c>
      <c r="K748" s="196">
        <v>2.5000000000000001E-3</v>
      </c>
      <c r="L748" s="141">
        <v>0.01</v>
      </c>
      <c r="M748" s="141"/>
      <c r="N748" s="99">
        <v>0.01</v>
      </c>
      <c r="O748" s="142">
        <v>0.01</v>
      </c>
      <c r="P748" s="186">
        <v>1E-3</v>
      </c>
      <c r="Q748" s="187">
        <v>1E-3</v>
      </c>
      <c r="R748" s="187">
        <v>1E-3</v>
      </c>
      <c r="S748" s="144"/>
      <c r="T748" s="187">
        <v>1E-3</v>
      </c>
      <c r="U748" s="149">
        <v>2E-3</v>
      </c>
    </row>
    <row r="749" spans="2:21" ht="12" customHeight="1" x14ac:dyDescent="0.2">
      <c r="B749" s="91">
        <v>30256</v>
      </c>
      <c r="C749" s="92">
        <v>30253</v>
      </c>
      <c r="D749" s="146">
        <v>0.124</v>
      </c>
      <c r="E749" s="147">
        <v>0.13200000000000001</v>
      </c>
      <c r="F749" s="138">
        <v>0.15</v>
      </c>
      <c r="G749" s="138"/>
      <c r="H749" s="138"/>
      <c r="I749" s="139"/>
      <c r="J749" s="197">
        <v>2.5000000000000001E-3</v>
      </c>
      <c r="K749" s="196">
        <v>2.5000000000000001E-3</v>
      </c>
      <c r="L749" s="141">
        <v>0.01</v>
      </c>
      <c r="M749" s="141"/>
      <c r="N749" s="141"/>
      <c r="O749" s="142"/>
      <c r="P749" s="186">
        <v>1E-3</v>
      </c>
      <c r="Q749" s="187">
        <v>1E-3</v>
      </c>
      <c r="R749" s="187">
        <v>1E-3</v>
      </c>
      <c r="S749" s="144"/>
      <c r="T749" s="144"/>
      <c r="U749" s="145"/>
    </row>
    <row r="750" spans="2:21" ht="12" customHeight="1" x14ac:dyDescent="0.2">
      <c r="B750" s="91">
        <v>30285</v>
      </c>
      <c r="C750" s="92">
        <v>30280</v>
      </c>
      <c r="D750" s="146">
        <v>9.0999999999999998E-2</v>
      </c>
      <c r="E750" s="147">
        <v>0.111</v>
      </c>
      <c r="F750" s="138">
        <v>0.08</v>
      </c>
      <c r="G750" s="138"/>
      <c r="H750" s="138"/>
      <c r="I750" s="139"/>
      <c r="J750" s="197">
        <v>2.5000000000000001E-3</v>
      </c>
      <c r="K750" s="141">
        <v>0.01</v>
      </c>
      <c r="L750" s="150">
        <v>5.0000000000000001E-3</v>
      </c>
      <c r="M750" s="141"/>
      <c r="N750" s="141"/>
      <c r="O750" s="142"/>
      <c r="P750" s="186">
        <v>1E-3</v>
      </c>
      <c r="Q750" s="187">
        <v>1E-3</v>
      </c>
      <c r="R750" s="187">
        <v>1E-3</v>
      </c>
      <c r="S750" s="144"/>
      <c r="T750" s="144"/>
      <c r="U750" s="145"/>
    </row>
    <row r="751" spans="2:21" ht="12" customHeight="1" x14ac:dyDescent="0.2">
      <c r="B751" s="91">
        <v>30312</v>
      </c>
      <c r="C751" s="92">
        <v>30308</v>
      </c>
      <c r="D751" s="146">
        <v>7.3999999999999996E-2</v>
      </c>
      <c r="E751" s="147">
        <v>8.7999999999999995E-2</v>
      </c>
      <c r="F751" s="138">
        <v>7.0000000000000007E-2</v>
      </c>
      <c r="G751" s="138"/>
      <c r="H751" s="144">
        <v>7.0000000000000007E-2</v>
      </c>
      <c r="I751" s="139">
        <v>7.0000000000000007E-2</v>
      </c>
      <c r="J751" s="140">
        <v>0.01</v>
      </c>
      <c r="K751" s="196">
        <v>2.5000000000000001E-3</v>
      </c>
      <c r="L751" s="150">
        <v>5.0000000000000001E-3</v>
      </c>
      <c r="M751" s="141"/>
      <c r="N751" s="99">
        <v>0.01</v>
      </c>
      <c r="O751" s="142">
        <v>0.01</v>
      </c>
      <c r="P751" s="186">
        <v>1E-3</v>
      </c>
      <c r="Q751" s="187">
        <v>1E-3</v>
      </c>
      <c r="R751" s="187">
        <v>1E-3</v>
      </c>
      <c r="S751" s="144"/>
      <c r="T751" s="187">
        <v>1E-3</v>
      </c>
      <c r="U751" s="189">
        <v>1E-3</v>
      </c>
    </row>
    <row r="752" spans="2:21" ht="12" customHeight="1" x14ac:dyDescent="0.2">
      <c r="B752" s="91">
        <v>30347</v>
      </c>
      <c r="C752" s="92">
        <v>30345</v>
      </c>
      <c r="D752" s="146">
        <v>8.7999999999999995E-2</v>
      </c>
      <c r="E752" s="147">
        <v>0.106</v>
      </c>
      <c r="F752" s="138">
        <v>0.06</v>
      </c>
      <c r="G752" s="138"/>
      <c r="H752" s="138"/>
      <c r="I752" s="139"/>
      <c r="J752" s="197">
        <v>2.5000000000000001E-3</v>
      </c>
      <c r="K752" s="150">
        <v>5.0000000000000001E-3</v>
      </c>
      <c r="L752" s="141">
        <v>0.01</v>
      </c>
      <c r="M752" s="141"/>
      <c r="N752" s="141"/>
      <c r="O752" s="142"/>
      <c r="P752" s="186">
        <v>1E-3</v>
      </c>
      <c r="Q752" s="187">
        <v>1E-3</v>
      </c>
      <c r="R752" s="187">
        <v>1E-3</v>
      </c>
      <c r="S752" s="144"/>
      <c r="T752" s="144"/>
      <c r="U752" s="145"/>
    </row>
    <row r="753" spans="2:21" ht="12" customHeight="1" x14ac:dyDescent="0.2">
      <c r="B753" s="91">
        <v>30376</v>
      </c>
      <c r="C753" s="92">
        <v>30371</v>
      </c>
      <c r="D753" s="146">
        <v>8.4000000000000005E-2</v>
      </c>
      <c r="E753" s="147">
        <v>9.2999999999999999E-2</v>
      </c>
      <c r="F753" s="138">
        <v>7.0000000000000007E-2</v>
      </c>
      <c r="G753" s="138"/>
      <c r="H753" s="138"/>
      <c r="I753" s="139"/>
      <c r="J753" s="197">
        <v>2.5000000000000001E-3</v>
      </c>
      <c r="K753" s="196">
        <v>2.5000000000000001E-3</v>
      </c>
      <c r="L753" s="150">
        <v>5.0000000000000001E-3</v>
      </c>
      <c r="M753" s="141"/>
      <c r="N753" s="141"/>
      <c r="O753" s="142"/>
      <c r="P753" s="186">
        <v>1E-3</v>
      </c>
      <c r="Q753" s="187">
        <v>1E-3</v>
      </c>
      <c r="R753" s="187">
        <v>1E-3</v>
      </c>
      <c r="S753" s="144"/>
      <c r="T753" s="144"/>
      <c r="U753" s="145"/>
    </row>
    <row r="754" spans="2:21" ht="12" customHeight="1" x14ac:dyDescent="0.2">
      <c r="B754" s="95">
        <v>30406</v>
      </c>
      <c r="C754" s="96">
        <v>30398</v>
      </c>
      <c r="D754" s="152">
        <v>0.10100000000000001</v>
      </c>
      <c r="E754" s="153">
        <v>0.113</v>
      </c>
      <c r="F754" s="154">
        <v>0.08</v>
      </c>
      <c r="G754" s="154"/>
      <c r="H754" s="154">
        <v>0.05</v>
      </c>
      <c r="I754" s="155">
        <v>0.05</v>
      </c>
      <c r="J754" s="156">
        <v>0.01</v>
      </c>
      <c r="K754" s="198">
        <v>2.5000000000000001E-3</v>
      </c>
      <c r="L754" s="157">
        <v>0.01</v>
      </c>
      <c r="M754" s="157"/>
      <c r="N754" s="157">
        <v>0.01</v>
      </c>
      <c r="O754" s="173">
        <v>0.01</v>
      </c>
      <c r="P754" s="191">
        <v>1E-3</v>
      </c>
      <c r="Q754" s="188">
        <v>1E-3</v>
      </c>
      <c r="R754" s="188">
        <v>1E-3</v>
      </c>
      <c r="S754" s="161"/>
      <c r="T754" s="188">
        <v>1E-3</v>
      </c>
      <c r="U754" s="190">
        <v>1E-3</v>
      </c>
    </row>
    <row r="755" spans="2:21" ht="12" customHeight="1" x14ac:dyDescent="0.2">
      <c r="B755" s="87">
        <v>30434</v>
      </c>
      <c r="C755" s="88">
        <v>30431</v>
      </c>
      <c r="D755" s="164">
        <v>0.129</v>
      </c>
      <c r="E755" s="165">
        <v>0.14699999999999999</v>
      </c>
      <c r="F755" s="166">
        <v>0.09</v>
      </c>
      <c r="G755" s="166"/>
      <c r="H755" s="166"/>
      <c r="I755" s="130"/>
      <c r="J755" s="174">
        <v>5.0000000000000001E-3</v>
      </c>
      <c r="K755" s="199">
        <v>2.5000000000000001E-3</v>
      </c>
      <c r="L755" s="168">
        <v>0.01</v>
      </c>
      <c r="M755" s="168"/>
      <c r="N755" s="168"/>
      <c r="O755" s="133"/>
      <c r="P755" s="192">
        <v>1E-3</v>
      </c>
      <c r="Q755" s="193">
        <v>1E-3</v>
      </c>
      <c r="R755" s="170">
        <v>2E-3</v>
      </c>
      <c r="S755" s="171"/>
      <c r="T755" s="171"/>
      <c r="U755" s="136"/>
    </row>
    <row r="756" spans="2:21" ht="12" customHeight="1" x14ac:dyDescent="0.2">
      <c r="B756" s="91">
        <v>30466</v>
      </c>
      <c r="C756" s="92">
        <v>30466</v>
      </c>
      <c r="D756" s="146">
        <v>9.7000000000000003E-2</v>
      </c>
      <c r="E756" s="147">
        <v>0.11</v>
      </c>
      <c r="F756" s="138">
        <v>0.08</v>
      </c>
      <c r="G756" s="138"/>
      <c r="H756" s="138"/>
      <c r="I756" s="139"/>
      <c r="J756" s="140">
        <v>0.01</v>
      </c>
      <c r="K756" s="141">
        <v>0.01</v>
      </c>
      <c r="L756" s="141">
        <v>0.01</v>
      </c>
      <c r="M756" s="141"/>
      <c r="N756" s="141"/>
      <c r="O756" s="142"/>
      <c r="P756" s="186">
        <v>1E-3</v>
      </c>
      <c r="Q756" s="187">
        <v>1E-3</v>
      </c>
      <c r="R756" s="148">
        <v>2E-3</v>
      </c>
      <c r="S756" s="144"/>
      <c r="T756" s="144"/>
      <c r="U756" s="145"/>
    </row>
    <row r="757" spans="2:21" ht="12" customHeight="1" x14ac:dyDescent="0.2">
      <c r="B757" s="91">
        <v>30497</v>
      </c>
      <c r="C757" s="92">
        <v>30495</v>
      </c>
      <c r="D757" s="146">
        <v>4.5999999999999999E-2</v>
      </c>
      <c r="E757" s="147">
        <v>4.8000000000000001E-2</v>
      </c>
      <c r="F757" s="138">
        <v>0.03</v>
      </c>
      <c r="G757" s="138"/>
      <c r="H757" s="138">
        <v>0.04</v>
      </c>
      <c r="I757" s="139">
        <v>0.04</v>
      </c>
      <c r="J757" s="197">
        <v>2.5000000000000001E-3</v>
      </c>
      <c r="K757" s="141">
        <v>0.01</v>
      </c>
      <c r="L757" s="141">
        <v>0.01</v>
      </c>
      <c r="M757" s="141"/>
      <c r="N757" s="141">
        <v>0.01</v>
      </c>
      <c r="O757" s="142">
        <v>0.01</v>
      </c>
      <c r="P757" s="186">
        <v>1E-3</v>
      </c>
      <c r="Q757" s="187">
        <v>1E-3</v>
      </c>
      <c r="R757" s="187">
        <v>1E-3</v>
      </c>
      <c r="S757" s="187">
        <v>1E-3</v>
      </c>
      <c r="T757" s="148">
        <v>2E-3</v>
      </c>
      <c r="U757" s="149">
        <v>2E-3</v>
      </c>
    </row>
    <row r="758" spans="2:21" ht="12" customHeight="1" x14ac:dyDescent="0.2">
      <c r="B758" s="91">
        <v>30526</v>
      </c>
      <c r="C758" s="92">
        <v>30523</v>
      </c>
      <c r="D758" s="146">
        <v>3.9E-2</v>
      </c>
      <c r="E758" s="147">
        <v>4.2999999999999997E-2</v>
      </c>
      <c r="F758" s="138">
        <v>0.03</v>
      </c>
      <c r="G758" s="138"/>
      <c r="H758" s="138"/>
      <c r="I758" s="139"/>
      <c r="J758" s="140">
        <v>0.01</v>
      </c>
      <c r="K758" s="141">
        <v>0.01</v>
      </c>
      <c r="L758" s="141">
        <v>0.01</v>
      </c>
      <c r="M758" s="141"/>
      <c r="N758" s="141"/>
      <c r="O758" s="142"/>
      <c r="P758" s="186">
        <v>1E-3</v>
      </c>
      <c r="Q758" s="187">
        <v>1E-3</v>
      </c>
      <c r="R758" s="187">
        <v>1E-3</v>
      </c>
      <c r="S758" s="187">
        <v>1E-3</v>
      </c>
      <c r="T758" s="144"/>
      <c r="U758" s="145"/>
    </row>
    <row r="759" spans="2:21" ht="12" customHeight="1" x14ac:dyDescent="0.2">
      <c r="B759" s="91">
        <v>30558</v>
      </c>
      <c r="C759" s="92">
        <v>30557</v>
      </c>
      <c r="D759" s="146">
        <v>4.4999999999999998E-2</v>
      </c>
      <c r="E759" s="147">
        <v>4.7E-2</v>
      </c>
      <c r="F759" s="138">
        <v>0.03</v>
      </c>
      <c r="G759" s="138"/>
      <c r="H759" s="138"/>
      <c r="I759" s="139"/>
      <c r="J759" s="140">
        <v>0.01</v>
      </c>
      <c r="K759" s="141">
        <v>0.01</v>
      </c>
      <c r="L759" s="141">
        <v>0.01</v>
      </c>
      <c r="M759" s="141"/>
      <c r="N759" s="141"/>
      <c r="O759" s="142"/>
      <c r="P759" s="186">
        <v>1E-3</v>
      </c>
      <c r="Q759" s="187">
        <v>1E-3</v>
      </c>
      <c r="R759" s="187">
        <v>1E-3</v>
      </c>
      <c r="S759" s="187">
        <v>1E-3</v>
      </c>
      <c r="T759" s="144"/>
      <c r="U759" s="145"/>
    </row>
    <row r="760" spans="2:21" ht="12" customHeight="1" x14ac:dyDescent="0.2">
      <c r="B760" s="91">
        <v>30588</v>
      </c>
      <c r="C760" s="92">
        <v>30586</v>
      </c>
      <c r="D760" s="146">
        <v>7.0999999999999994E-2</v>
      </c>
      <c r="E760" s="147">
        <v>6.6000000000000003E-2</v>
      </c>
      <c r="F760" s="138">
        <v>0.05</v>
      </c>
      <c r="G760" s="138"/>
      <c r="H760" s="138">
        <v>0.03</v>
      </c>
      <c r="I760" s="139">
        <v>0.03</v>
      </c>
      <c r="J760" s="175">
        <v>5.0000000000000001E-3</v>
      </c>
      <c r="K760" s="150">
        <v>5.0000000000000001E-3</v>
      </c>
      <c r="L760" s="141">
        <v>0.01</v>
      </c>
      <c r="M760" s="141"/>
      <c r="N760" s="141">
        <v>0.01</v>
      </c>
      <c r="O760" s="142">
        <v>0.01</v>
      </c>
      <c r="P760" s="186">
        <v>1E-3</v>
      </c>
      <c r="Q760" s="187">
        <v>1E-3</v>
      </c>
      <c r="R760" s="187">
        <v>1E-3</v>
      </c>
      <c r="S760" s="187">
        <v>1E-3</v>
      </c>
      <c r="T760" s="187">
        <v>1E-3</v>
      </c>
      <c r="U760" s="189">
        <v>1E-3</v>
      </c>
    </row>
    <row r="761" spans="2:21" ht="12" customHeight="1" x14ac:dyDescent="0.2">
      <c r="B761" s="91">
        <v>30620</v>
      </c>
      <c r="C761" s="92">
        <v>30621</v>
      </c>
      <c r="D761" s="146">
        <v>0.108</v>
      </c>
      <c r="E761" s="147">
        <v>9.7000000000000003E-2</v>
      </c>
      <c r="F761" s="138">
        <v>0.08</v>
      </c>
      <c r="G761" s="138">
        <v>7.0000000000000007E-2</v>
      </c>
      <c r="H761" s="138"/>
      <c r="I761" s="139"/>
      <c r="J761" s="197">
        <v>2.5000000000000001E-3</v>
      </c>
      <c r="K761" s="150">
        <v>5.0000000000000001E-3</v>
      </c>
      <c r="L761" s="141">
        <v>0.01</v>
      </c>
      <c r="M761" s="141">
        <v>0.01</v>
      </c>
      <c r="N761" s="141"/>
      <c r="O761" s="142"/>
      <c r="P761" s="186">
        <v>1E-3</v>
      </c>
      <c r="Q761" s="187">
        <v>1E-3</v>
      </c>
      <c r="R761" s="187">
        <v>1E-3</v>
      </c>
      <c r="S761" s="187">
        <v>1E-3</v>
      </c>
      <c r="T761" s="144"/>
      <c r="U761" s="145"/>
    </row>
    <row r="762" spans="2:21" ht="12" customHeight="1" x14ac:dyDescent="0.2">
      <c r="B762" s="91">
        <v>30650</v>
      </c>
      <c r="C762" s="92">
        <v>30650</v>
      </c>
      <c r="D762" s="146">
        <v>7.4999999999999997E-2</v>
      </c>
      <c r="E762" s="147">
        <v>7.1999999999999995E-2</v>
      </c>
      <c r="F762" s="138">
        <v>7.0000000000000007E-2</v>
      </c>
      <c r="G762" s="138">
        <v>0.08</v>
      </c>
      <c r="H762" s="138"/>
      <c r="I762" s="139"/>
      <c r="J762" s="197">
        <v>2.5000000000000001E-3</v>
      </c>
      <c r="K762" s="150">
        <v>5.0000000000000001E-3</v>
      </c>
      <c r="L762" s="141">
        <v>0.01</v>
      </c>
      <c r="M762" s="141">
        <v>0.01</v>
      </c>
      <c r="N762" s="141"/>
      <c r="O762" s="142"/>
      <c r="P762" s="186">
        <v>1E-3</v>
      </c>
      <c r="Q762" s="187">
        <v>1E-3</v>
      </c>
      <c r="R762" s="187">
        <v>1E-3</v>
      </c>
      <c r="S762" s="187">
        <v>1E-3</v>
      </c>
      <c r="T762" s="144"/>
      <c r="U762" s="145"/>
    </row>
    <row r="763" spans="2:21" ht="12" customHeight="1" x14ac:dyDescent="0.2">
      <c r="B763" s="91">
        <v>30677</v>
      </c>
      <c r="C763" s="92">
        <v>30671</v>
      </c>
      <c r="D763" s="146">
        <v>7.8E-2</v>
      </c>
      <c r="E763" s="147">
        <v>0.121</v>
      </c>
      <c r="F763" s="138">
        <v>0.08</v>
      </c>
      <c r="G763" s="138">
        <v>0.09</v>
      </c>
      <c r="H763" s="138">
        <v>0.06</v>
      </c>
      <c r="I763" s="139">
        <v>0.06</v>
      </c>
      <c r="J763" s="175">
        <v>5.0000000000000001E-3</v>
      </c>
      <c r="K763" s="150">
        <v>5.0000000000000001E-3</v>
      </c>
      <c r="L763" s="141">
        <v>0.01</v>
      </c>
      <c r="M763" s="141">
        <v>0.01</v>
      </c>
      <c r="N763" s="141">
        <v>0.01</v>
      </c>
      <c r="O763" s="142">
        <v>0.01</v>
      </c>
      <c r="P763" s="186">
        <v>1E-3</v>
      </c>
      <c r="Q763" s="187">
        <v>1E-3</v>
      </c>
      <c r="R763" s="187">
        <v>1E-3</v>
      </c>
      <c r="S763" s="187">
        <v>1E-3</v>
      </c>
      <c r="T763" s="148">
        <v>2E-3</v>
      </c>
      <c r="U763" s="189">
        <v>1E-3</v>
      </c>
    </row>
    <row r="764" spans="2:21" ht="12" customHeight="1" x14ac:dyDescent="0.2">
      <c r="B764" s="91">
        <v>30712</v>
      </c>
      <c r="C764" s="92">
        <v>30711</v>
      </c>
      <c r="D764" s="146">
        <v>6.3E-2</v>
      </c>
      <c r="E764" s="147">
        <v>5.8999999999999997E-2</v>
      </c>
      <c r="F764" s="138">
        <v>0.05</v>
      </c>
      <c r="G764" s="138">
        <v>0.06</v>
      </c>
      <c r="H764" s="138"/>
      <c r="I764" s="139"/>
      <c r="J764" s="175">
        <v>5.0000000000000001E-3</v>
      </c>
      <c r="K764" s="141">
        <v>0.01</v>
      </c>
      <c r="L764" s="141">
        <v>0.01</v>
      </c>
      <c r="M764" s="141">
        <v>0.01</v>
      </c>
      <c r="N764" s="141"/>
      <c r="O764" s="142"/>
      <c r="P764" s="186">
        <v>1E-3</v>
      </c>
      <c r="Q764" s="187">
        <v>1E-3</v>
      </c>
      <c r="R764" s="187">
        <v>1E-3</v>
      </c>
      <c r="S764" s="187">
        <v>1E-3</v>
      </c>
      <c r="T764" s="144"/>
      <c r="U764" s="145"/>
    </row>
    <row r="765" spans="2:21" ht="12" customHeight="1" x14ac:dyDescent="0.2">
      <c r="B765" s="91">
        <v>30741</v>
      </c>
      <c r="C765" s="92">
        <v>30740</v>
      </c>
      <c r="D765" s="146">
        <v>5.8999999999999997E-2</v>
      </c>
      <c r="E765" s="147">
        <v>6.4000000000000001E-2</v>
      </c>
      <c r="F765" s="138">
        <v>0.06</v>
      </c>
      <c r="G765" s="138">
        <v>7.0000000000000007E-2</v>
      </c>
      <c r="H765" s="138"/>
      <c r="I765" s="139"/>
      <c r="J765" s="175">
        <v>5.0000000000000001E-3</v>
      </c>
      <c r="K765" s="196">
        <v>2.5000000000000001E-3</v>
      </c>
      <c r="L765" s="141">
        <v>0.01</v>
      </c>
      <c r="M765" s="141">
        <v>0.01</v>
      </c>
      <c r="N765" s="141"/>
      <c r="O765" s="142"/>
      <c r="P765" s="186">
        <v>1E-3</v>
      </c>
      <c r="Q765" s="187">
        <v>1E-3</v>
      </c>
      <c r="R765" s="187">
        <v>1E-3</v>
      </c>
      <c r="S765" s="187">
        <v>1E-3</v>
      </c>
      <c r="T765" s="144"/>
      <c r="U765" s="145"/>
    </row>
    <row r="766" spans="2:21" ht="12" customHeight="1" x14ac:dyDescent="0.2">
      <c r="B766" s="95">
        <v>30771</v>
      </c>
      <c r="C766" s="96">
        <v>30768</v>
      </c>
      <c r="D766" s="152">
        <v>6.2E-2</v>
      </c>
      <c r="E766" s="153">
        <v>8.1000000000000003E-2</v>
      </c>
      <c r="F766" s="154">
        <v>7.0000000000000007E-2</v>
      </c>
      <c r="G766" s="154">
        <v>7.0000000000000007E-2</v>
      </c>
      <c r="H766" s="154">
        <v>0.05</v>
      </c>
      <c r="I766" s="155">
        <v>0.04</v>
      </c>
      <c r="J766" s="176">
        <v>5.0000000000000001E-3</v>
      </c>
      <c r="K766" s="158">
        <v>5.0000000000000001E-3</v>
      </c>
      <c r="L766" s="157">
        <v>0.01</v>
      </c>
      <c r="M766" s="157">
        <v>0</v>
      </c>
      <c r="N766" s="157">
        <v>0.01</v>
      </c>
      <c r="O766" s="173">
        <v>0.01</v>
      </c>
      <c r="P766" s="191">
        <v>1E-3</v>
      </c>
      <c r="Q766" s="188">
        <v>1E-3</v>
      </c>
      <c r="R766" s="188">
        <v>1E-3</v>
      </c>
      <c r="S766" s="188">
        <v>1E-3</v>
      </c>
      <c r="T766" s="188">
        <v>1E-3</v>
      </c>
      <c r="U766" s="190">
        <v>1E-3</v>
      </c>
    </row>
    <row r="767" spans="2:21" ht="12" customHeight="1" x14ac:dyDescent="0.2">
      <c r="B767" s="87">
        <v>30799</v>
      </c>
      <c r="C767" s="88">
        <v>30795</v>
      </c>
      <c r="D767" s="164">
        <v>5.6000000000000001E-2</v>
      </c>
      <c r="E767" s="165">
        <v>6.3E-2</v>
      </c>
      <c r="F767" s="166">
        <v>7.0000000000000007E-2</v>
      </c>
      <c r="G767" s="166">
        <v>7.0000000000000007E-2</v>
      </c>
      <c r="H767" s="166"/>
      <c r="I767" s="130"/>
      <c r="J767" s="177">
        <v>5.0000000000000001E-3</v>
      </c>
      <c r="K767" s="199">
        <v>2.5000000000000001E-3</v>
      </c>
      <c r="L767" s="168">
        <v>0.01</v>
      </c>
      <c r="M767" s="168">
        <v>0.01</v>
      </c>
      <c r="N767" s="168"/>
      <c r="O767" s="133"/>
      <c r="P767" s="192">
        <v>1E-3</v>
      </c>
      <c r="Q767" s="193">
        <v>1E-3</v>
      </c>
      <c r="R767" s="193">
        <v>1E-3</v>
      </c>
      <c r="S767" s="193">
        <v>1E-3</v>
      </c>
      <c r="T767" s="171"/>
      <c r="U767" s="136"/>
    </row>
    <row r="768" spans="2:21" ht="12" customHeight="1" x14ac:dyDescent="0.2">
      <c r="B768" s="91">
        <v>30834</v>
      </c>
      <c r="C768" s="92">
        <v>30830</v>
      </c>
      <c r="D768" s="146">
        <v>0.05</v>
      </c>
      <c r="E768" s="147">
        <v>5.0999999999999997E-2</v>
      </c>
      <c r="F768" s="138">
        <v>0.06</v>
      </c>
      <c r="G768" s="138">
        <v>0.06</v>
      </c>
      <c r="H768" s="138"/>
      <c r="I768" s="139"/>
      <c r="J768" s="175">
        <v>5.0000000000000001E-3</v>
      </c>
      <c r="K768" s="150">
        <v>5.0000000000000001E-3</v>
      </c>
      <c r="L768" s="141">
        <v>0.01</v>
      </c>
      <c r="M768" s="141">
        <v>0.01</v>
      </c>
      <c r="N768" s="141"/>
      <c r="O768" s="142"/>
      <c r="P768" s="186">
        <v>1E-3</v>
      </c>
      <c r="Q768" s="187">
        <v>1E-3</v>
      </c>
      <c r="R768" s="187">
        <v>1E-3</v>
      </c>
      <c r="S768" s="187">
        <v>1E-3</v>
      </c>
      <c r="T768" s="144"/>
      <c r="U768" s="145"/>
    </row>
    <row r="769" spans="2:21" ht="12" customHeight="1" x14ac:dyDescent="0.2">
      <c r="B769" s="91">
        <v>30862</v>
      </c>
      <c r="C769" s="92">
        <v>30859</v>
      </c>
      <c r="D769" s="146">
        <v>4.3999999999999997E-2</v>
      </c>
      <c r="E769" s="147">
        <v>2.1000000000000001E-2</v>
      </c>
      <c r="F769" s="138">
        <v>0.04</v>
      </c>
      <c r="G769" s="138">
        <v>0.06</v>
      </c>
      <c r="H769" s="138">
        <v>0.04</v>
      </c>
      <c r="I769" s="139">
        <v>0.04</v>
      </c>
      <c r="J769" s="197">
        <v>2.5000000000000001E-3</v>
      </c>
      <c r="K769" s="150">
        <v>5.0000000000000001E-3</v>
      </c>
      <c r="L769" s="141">
        <v>0.01</v>
      </c>
      <c r="M769" s="141">
        <v>0.01</v>
      </c>
      <c r="N769" s="141">
        <v>0.01</v>
      </c>
      <c r="O769" s="142">
        <v>0.01</v>
      </c>
      <c r="P769" s="186">
        <v>1E-3</v>
      </c>
      <c r="Q769" s="187">
        <v>1E-3</v>
      </c>
      <c r="R769" s="187">
        <v>1E-3</v>
      </c>
      <c r="S769" s="187">
        <v>1E-3</v>
      </c>
      <c r="T769" s="187">
        <v>1E-3</v>
      </c>
      <c r="U769" s="189">
        <v>1E-3</v>
      </c>
    </row>
    <row r="770" spans="2:21" ht="12" customHeight="1" x14ac:dyDescent="0.2">
      <c r="B770" s="91">
        <v>30894</v>
      </c>
      <c r="C770" s="92">
        <v>30893</v>
      </c>
      <c r="D770" s="146">
        <v>2.1999999999999999E-2</v>
      </c>
      <c r="E770" s="147">
        <v>1.4E-2</v>
      </c>
      <c r="F770" s="138">
        <v>0.02</v>
      </c>
      <c r="G770" s="138">
        <v>0.02</v>
      </c>
      <c r="H770" s="138"/>
      <c r="I770" s="139"/>
      <c r="J770" s="175">
        <v>5.0000000000000001E-3</v>
      </c>
      <c r="K770" s="150">
        <v>5.0000000000000001E-3</v>
      </c>
      <c r="L770" s="141">
        <v>0.01</v>
      </c>
      <c r="M770" s="141">
        <v>0.01</v>
      </c>
      <c r="N770" s="141"/>
      <c r="O770" s="142"/>
      <c r="P770" s="186">
        <v>1E-3</v>
      </c>
      <c r="Q770" s="187">
        <v>1E-3</v>
      </c>
      <c r="R770" s="187">
        <v>1E-3</v>
      </c>
      <c r="S770" s="187">
        <v>1E-3</v>
      </c>
      <c r="T770" s="144"/>
      <c r="U770" s="145"/>
    </row>
    <row r="771" spans="2:21" ht="12" customHeight="1" x14ac:dyDescent="0.2">
      <c r="B771" s="91">
        <v>30925</v>
      </c>
      <c r="C771" s="92">
        <v>30921</v>
      </c>
      <c r="D771" s="146">
        <v>4.7E-2</v>
      </c>
      <c r="E771" s="147">
        <v>2.9000000000000001E-2</v>
      </c>
      <c r="F771" s="138">
        <v>0.04</v>
      </c>
      <c r="G771" s="138">
        <v>0.05</v>
      </c>
      <c r="H771" s="138"/>
      <c r="I771" s="139"/>
      <c r="J771" s="175">
        <v>5.0000000000000001E-3</v>
      </c>
      <c r="K771" s="150">
        <v>5.0000000000000001E-3</v>
      </c>
      <c r="L771" s="141">
        <v>0.01</v>
      </c>
      <c r="M771" s="141">
        <v>0.01</v>
      </c>
      <c r="N771" s="141"/>
      <c r="O771" s="142"/>
      <c r="P771" s="186">
        <v>1E-3</v>
      </c>
      <c r="Q771" s="187">
        <v>1E-3</v>
      </c>
      <c r="R771" s="187">
        <v>1E-3</v>
      </c>
      <c r="S771" s="187">
        <v>1E-3</v>
      </c>
      <c r="T771" s="144"/>
      <c r="U771" s="145"/>
    </row>
    <row r="772" spans="2:21" ht="12" customHeight="1" x14ac:dyDescent="0.2">
      <c r="B772" s="91">
        <v>30953</v>
      </c>
      <c r="C772" s="92">
        <v>30952</v>
      </c>
      <c r="D772" s="146">
        <v>6.8000000000000005E-2</v>
      </c>
      <c r="E772" s="147">
        <v>5.8000000000000003E-2</v>
      </c>
      <c r="F772" s="138">
        <v>0.06</v>
      </c>
      <c r="G772" s="138">
        <v>7.0000000000000007E-2</v>
      </c>
      <c r="H772" s="138">
        <v>0.04</v>
      </c>
      <c r="I772" s="139">
        <v>0.04</v>
      </c>
      <c r="J772" s="175">
        <v>5.0000000000000001E-3</v>
      </c>
      <c r="K772" s="150">
        <v>5.0000000000000001E-3</v>
      </c>
      <c r="L772" s="150">
        <v>5.0000000000000001E-3</v>
      </c>
      <c r="M772" s="141">
        <v>0.01</v>
      </c>
      <c r="N772" s="141">
        <v>0.01</v>
      </c>
      <c r="O772" s="142">
        <v>0.01</v>
      </c>
      <c r="P772" s="186">
        <v>1E-3</v>
      </c>
      <c r="Q772" s="187">
        <v>1E-3</v>
      </c>
      <c r="R772" s="187">
        <v>1E-3</v>
      </c>
      <c r="S772" s="187">
        <v>1E-3</v>
      </c>
      <c r="T772" s="187">
        <v>1E-3</v>
      </c>
      <c r="U772" s="189">
        <v>1E-3</v>
      </c>
    </row>
    <row r="773" spans="2:21" ht="12" customHeight="1" x14ac:dyDescent="0.2">
      <c r="B773" s="91">
        <v>30986</v>
      </c>
      <c r="C773" s="92">
        <v>30984</v>
      </c>
      <c r="D773" s="146">
        <v>7.9000000000000001E-2</v>
      </c>
      <c r="E773" s="147">
        <v>4.8000000000000001E-2</v>
      </c>
      <c r="F773" s="138">
        <v>0.09</v>
      </c>
      <c r="G773" s="138">
        <v>0.09</v>
      </c>
      <c r="H773" s="138"/>
      <c r="I773" s="139"/>
      <c r="J773" s="197">
        <v>2.5000000000000001E-3</v>
      </c>
      <c r="K773" s="150">
        <v>5.0000000000000001E-3</v>
      </c>
      <c r="L773" s="150">
        <v>5.0000000000000001E-3</v>
      </c>
      <c r="M773" s="141">
        <v>0.01</v>
      </c>
      <c r="N773" s="141"/>
      <c r="O773" s="142"/>
      <c r="P773" s="186">
        <v>1E-3</v>
      </c>
      <c r="Q773" s="187">
        <v>1E-3</v>
      </c>
      <c r="R773" s="187">
        <v>1E-3</v>
      </c>
      <c r="S773" s="187">
        <v>1E-3</v>
      </c>
      <c r="T773" s="144"/>
      <c r="U773" s="145"/>
    </row>
    <row r="774" spans="2:21" ht="12" customHeight="1" x14ac:dyDescent="0.2">
      <c r="B774" s="91">
        <v>31016</v>
      </c>
      <c r="C774" s="92">
        <v>31012</v>
      </c>
      <c r="D774" s="146">
        <v>6.3E-2</v>
      </c>
      <c r="E774" s="147">
        <v>6.6000000000000003E-2</v>
      </c>
      <c r="F774" s="138">
        <v>0.1</v>
      </c>
      <c r="G774" s="138">
        <v>0.09</v>
      </c>
      <c r="H774" s="138"/>
      <c r="I774" s="139"/>
      <c r="J774" s="175">
        <v>5.0000000000000001E-3</v>
      </c>
      <c r="K774" s="196">
        <v>2.5000000000000001E-3</v>
      </c>
      <c r="L774" s="150">
        <v>5.0000000000000001E-3</v>
      </c>
      <c r="M774" s="141">
        <v>0.01</v>
      </c>
      <c r="N774" s="141"/>
      <c r="O774" s="142"/>
      <c r="P774" s="186">
        <v>1E-3</v>
      </c>
      <c r="Q774" s="187">
        <v>1E-3</v>
      </c>
      <c r="R774" s="187">
        <v>1E-3</v>
      </c>
      <c r="S774" s="187">
        <v>1E-3</v>
      </c>
      <c r="T774" s="144"/>
      <c r="U774" s="145"/>
    </row>
    <row r="775" spans="2:21" ht="12" customHeight="1" x14ac:dyDescent="0.2">
      <c r="B775" s="91">
        <v>31043</v>
      </c>
      <c r="C775" s="92">
        <v>31040</v>
      </c>
      <c r="D775" s="146">
        <v>6.6000000000000003E-2</v>
      </c>
      <c r="E775" s="147">
        <v>4.4999999999999998E-2</v>
      </c>
      <c r="F775" s="138">
        <v>7.0000000000000007E-2</v>
      </c>
      <c r="G775" s="138">
        <v>7.0000000000000007E-2</v>
      </c>
      <c r="H775" s="138">
        <v>7.0000000000000007E-2</v>
      </c>
      <c r="I775" s="139">
        <v>0.06</v>
      </c>
      <c r="J775" s="175">
        <v>5.0000000000000001E-3</v>
      </c>
      <c r="K775" s="196">
        <v>2.5000000000000001E-3</v>
      </c>
      <c r="L775" s="150">
        <v>5.0000000000000001E-3</v>
      </c>
      <c r="M775" s="141">
        <v>0.01</v>
      </c>
      <c r="N775" s="141">
        <v>0.01</v>
      </c>
      <c r="O775" s="142">
        <v>0.01</v>
      </c>
      <c r="P775" s="186">
        <v>1E-3</v>
      </c>
      <c r="Q775" s="187">
        <v>1E-3</v>
      </c>
      <c r="R775" s="187">
        <v>1E-3</v>
      </c>
      <c r="S775" s="187">
        <v>1E-3</v>
      </c>
      <c r="T775" s="187">
        <v>1E-3</v>
      </c>
      <c r="U775" s="189">
        <v>1E-3</v>
      </c>
    </row>
    <row r="776" spans="2:21" ht="12" customHeight="1" x14ac:dyDescent="0.2">
      <c r="B776" s="91">
        <v>31077</v>
      </c>
      <c r="C776" s="92">
        <v>31075</v>
      </c>
      <c r="D776" s="146">
        <v>8.4000000000000005E-2</v>
      </c>
      <c r="E776" s="147">
        <v>6.3E-2</v>
      </c>
      <c r="F776" s="138">
        <v>0.08</v>
      </c>
      <c r="G776" s="138">
        <v>7.0000000000000007E-2</v>
      </c>
      <c r="H776" s="138"/>
      <c r="I776" s="139"/>
      <c r="J776" s="175">
        <v>5.0000000000000001E-3</v>
      </c>
      <c r="K776" s="150">
        <v>5.0000000000000001E-3</v>
      </c>
      <c r="L776" s="141">
        <v>0.01</v>
      </c>
      <c r="M776" s="150">
        <v>5.0000000000000001E-3</v>
      </c>
      <c r="N776" s="141"/>
      <c r="O776" s="142"/>
      <c r="P776" s="186">
        <v>1E-3</v>
      </c>
      <c r="Q776" s="187">
        <v>1E-3</v>
      </c>
      <c r="R776" s="187">
        <v>1E-3</v>
      </c>
      <c r="S776" s="187">
        <v>1E-3</v>
      </c>
      <c r="T776" s="144"/>
      <c r="U776" s="145"/>
    </row>
    <row r="777" spans="2:21" ht="12" customHeight="1" x14ac:dyDescent="0.2">
      <c r="B777" s="91">
        <v>31106</v>
      </c>
      <c r="C777" s="92">
        <v>31103</v>
      </c>
      <c r="D777" s="146">
        <v>7.5999999999999998E-2</v>
      </c>
      <c r="E777" s="147">
        <v>4.2999999999999997E-2</v>
      </c>
      <c r="F777" s="138">
        <v>0.08</v>
      </c>
      <c r="G777" s="138">
        <v>7.0000000000000007E-2</v>
      </c>
      <c r="H777" s="138"/>
      <c r="I777" s="139"/>
      <c r="J777" s="175">
        <v>5.0000000000000001E-3</v>
      </c>
      <c r="K777" s="150">
        <v>5.0000000000000001E-3</v>
      </c>
      <c r="L777" s="150">
        <v>5.0000000000000001E-3</v>
      </c>
      <c r="M777" s="141">
        <v>0.01</v>
      </c>
      <c r="N777" s="141"/>
      <c r="O777" s="142"/>
      <c r="P777" s="186">
        <v>1E-3</v>
      </c>
      <c r="Q777" s="187">
        <v>1E-3</v>
      </c>
      <c r="R777" s="187">
        <v>1E-3</v>
      </c>
      <c r="S777" s="187">
        <v>1E-3</v>
      </c>
      <c r="T777" s="144"/>
      <c r="U777" s="145"/>
    </row>
    <row r="778" spans="2:21" ht="12" customHeight="1" x14ac:dyDescent="0.2">
      <c r="B778" s="95">
        <v>31135</v>
      </c>
      <c r="C778" s="96">
        <v>31131</v>
      </c>
      <c r="D778" s="152">
        <v>7.0000000000000007E-2</v>
      </c>
      <c r="E778" s="153">
        <v>7.8E-2</v>
      </c>
      <c r="F778" s="154">
        <v>0.11</v>
      </c>
      <c r="G778" s="154">
        <v>0.1</v>
      </c>
      <c r="H778" s="154">
        <v>7.0000000000000007E-2</v>
      </c>
      <c r="I778" s="155">
        <v>0.06</v>
      </c>
      <c r="J778" s="176">
        <v>5.0000000000000001E-3</v>
      </c>
      <c r="K778" s="158">
        <v>5.0000000000000001E-3</v>
      </c>
      <c r="L778" s="158">
        <v>5.0000000000000001E-3</v>
      </c>
      <c r="M778" s="157">
        <v>0.01</v>
      </c>
      <c r="N778" s="157">
        <v>0.01</v>
      </c>
      <c r="O778" s="173">
        <v>0.01</v>
      </c>
      <c r="P778" s="191">
        <v>1E-3</v>
      </c>
      <c r="Q778" s="188">
        <v>1E-3</v>
      </c>
      <c r="R778" s="188">
        <v>1E-3</v>
      </c>
      <c r="S778" s="188">
        <v>1E-3</v>
      </c>
      <c r="T778" s="188">
        <v>1E-3</v>
      </c>
      <c r="U778" s="190">
        <v>1E-3</v>
      </c>
    </row>
    <row r="779" spans="2:21" ht="12" customHeight="1" x14ac:dyDescent="0.2">
      <c r="B779" s="87">
        <v>31167</v>
      </c>
      <c r="C779" s="88">
        <v>31167</v>
      </c>
      <c r="D779" s="164">
        <v>7.3999999999999996E-2</v>
      </c>
      <c r="E779" s="165">
        <v>6.7000000000000004E-2</v>
      </c>
      <c r="F779" s="166">
        <v>0.08</v>
      </c>
      <c r="G779" s="166">
        <v>0.08</v>
      </c>
      <c r="H779" s="166"/>
      <c r="I779" s="130"/>
      <c r="J779" s="169">
        <v>5.0000000000000001E-3</v>
      </c>
      <c r="K779" s="199">
        <v>2.5000000000000001E-3</v>
      </c>
      <c r="L779" s="168">
        <v>0.01</v>
      </c>
      <c r="M779" s="170">
        <v>5.0000000000000001E-3</v>
      </c>
      <c r="N779" s="168"/>
      <c r="O779" s="133"/>
      <c r="P779" s="192">
        <v>1E-3</v>
      </c>
      <c r="Q779" s="193">
        <v>1E-3</v>
      </c>
      <c r="R779" s="193">
        <v>1E-3</v>
      </c>
      <c r="S779" s="193">
        <v>1E-3</v>
      </c>
      <c r="T779" s="171"/>
      <c r="U779" s="136"/>
    </row>
    <row r="780" spans="2:21" ht="12" customHeight="1" x14ac:dyDescent="0.2">
      <c r="B780" s="91">
        <v>31198</v>
      </c>
      <c r="C780" s="92">
        <v>31194</v>
      </c>
      <c r="D780" s="146">
        <v>9.2999999999999999E-2</v>
      </c>
      <c r="E780" s="147">
        <v>0.11600000000000001</v>
      </c>
      <c r="F780" s="138">
        <v>0.1</v>
      </c>
      <c r="G780" s="138">
        <v>0.1</v>
      </c>
      <c r="H780" s="138"/>
      <c r="I780" s="139"/>
      <c r="J780" s="197">
        <v>2.5000000000000001E-3</v>
      </c>
      <c r="K780" s="148">
        <v>5.0000000000000001E-3</v>
      </c>
      <c r="L780" s="141">
        <v>0.01</v>
      </c>
      <c r="M780" s="141">
        <v>0.01</v>
      </c>
      <c r="N780" s="141"/>
      <c r="O780" s="142"/>
      <c r="P780" s="186">
        <v>1E-3</v>
      </c>
      <c r="Q780" s="187">
        <v>1E-3</v>
      </c>
      <c r="R780" s="187">
        <v>1E-3</v>
      </c>
      <c r="S780" s="187">
        <v>1E-3</v>
      </c>
      <c r="T780" s="144"/>
      <c r="U780" s="145"/>
    </row>
    <row r="781" spans="2:21" ht="12" customHeight="1" x14ac:dyDescent="0.2">
      <c r="B781" s="91">
        <v>31226</v>
      </c>
      <c r="C781" s="92">
        <v>31222</v>
      </c>
      <c r="D781" s="146">
        <v>6.3E-2</v>
      </c>
      <c r="E781" s="147">
        <v>9.7000000000000003E-2</v>
      </c>
      <c r="F781" s="138">
        <v>0.08</v>
      </c>
      <c r="G781" s="138">
        <v>0.08</v>
      </c>
      <c r="H781" s="138">
        <v>0.06</v>
      </c>
      <c r="I781" s="139">
        <v>0.06</v>
      </c>
      <c r="J781" s="151">
        <v>5.0000000000000001E-3</v>
      </c>
      <c r="K781" s="196">
        <v>2.5000000000000001E-3</v>
      </c>
      <c r="L781" s="141">
        <v>0.01</v>
      </c>
      <c r="M781" s="150">
        <v>5.0000000000000001E-3</v>
      </c>
      <c r="N781" s="141">
        <v>0.01</v>
      </c>
      <c r="O781" s="142">
        <v>0.01</v>
      </c>
      <c r="P781" s="186">
        <v>1E-3</v>
      </c>
      <c r="Q781" s="187">
        <v>1E-3</v>
      </c>
      <c r="R781" s="187">
        <v>1E-3</v>
      </c>
      <c r="S781" s="187">
        <v>1E-3</v>
      </c>
      <c r="T781" s="187">
        <v>1E-3</v>
      </c>
      <c r="U781" s="189">
        <v>1E-3</v>
      </c>
    </row>
    <row r="782" spans="2:21" ht="12" customHeight="1" x14ac:dyDescent="0.2">
      <c r="B782" s="91">
        <v>31259</v>
      </c>
      <c r="C782" s="92">
        <v>31257</v>
      </c>
      <c r="D782" s="146">
        <v>4.7E-2</v>
      </c>
      <c r="E782" s="147">
        <v>0.05</v>
      </c>
      <c r="F782" s="138">
        <v>0.05</v>
      </c>
      <c r="G782" s="138">
        <v>0.05</v>
      </c>
      <c r="H782" s="138"/>
      <c r="I782" s="139"/>
      <c r="J782" s="197">
        <v>2.5000000000000001E-3</v>
      </c>
      <c r="K782" s="148">
        <v>5.0000000000000001E-3</v>
      </c>
      <c r="L782" s="150">
        <v>5.0000000000000001E-3</v>
      </c>
      <c r="M782" s="141">
        <v>0.01</v>
      </c>
      <c r="N782" s="141"/>
      <c r="O782" s="142"/>
      <c r="P782" s="186">
        <v>1E-3</v>
      </c>
      <c r="Q782" s="187">
        <v>1E-3</v>
      </c>
      <c r="R782" s="187">
        <v>1E-3</v>
      </c>
      <c r="S782" s="187">
        <v>1E-3</v>
      </c>
      <c r="T782" s="144"/>
      <c r="U782" s="145"/>
    </row>
    <row r="783" spans="2:21" ht="12" customHeight="1" x14ac:dyDescent="0.2">
      <c r="B783" s="91">
        <v>31289</v>
      </c>
      <c r="C783" s="92">
        <v>31285</v>
      </c>
      <c r="D783" s="146">
        <v>6.0999999999999999E-2</v>
      </c>
      <c r="E783" s="147">
        <v>4.4999999999999998E-2</v>
      </c>
      <c r="F783" s="138">
        <v>7.0000000000000007E-2</v>
      </c>
      <c r="G783" s="138">
        <v>0.06</v>
      </c>
      <c r="H783" s="138"/>
      <c r="I783" s="139"/>
      <c r="J783" s="197">
        <v>2.5000000000000001E-3</v>
      </c>
      <c r="K783" s="148">
        <v>5.0000000000000001E-3</v>
      </c>
      <c r="L783" s="141">
        <v>0.01</v>
      </c>
      <c r="M783" s="141">
        <v>0.01</v>
      </c>
      <c r="N783" s="141"/>
      <c r="O783" s="142"/>
      <c r="P783" s="186">
        <v>1E-3</v>
      </c>
      <c r="Q783" s="187">
        <v>1E-3</v>
      </c>
      <c r="R783" s="187">
        <v>1E-3</v>
      </c>
      <c r="S783" s="187">
        <v>1E-3</v>
      </c>
      <c r="T783" s="144"/>
      <c r="U783" s="145"/>
    </row>
    <row r="784" spans="2:21" ht="12" customHeight="1" x14ac:dyDescent="0.2">
      <c r="B784" s="91">
        <v>31320</v>
      </c>
      <c r="C784" s="92">
        <v>31320</v>
      </c>
      <c r="D784" s="146">
        <v>9.4E-2</v>
      </c>
      <c r="E784" s="147">
        <v>9.9000000000000005E-2</v>
      </c>
      <c r="F784" s="138">
        <v>0.09</v>
      </c>
      <c r="G784" s="138">
        <v>0.09</v>
      </c>
      <c r="H784" s="138">
        <v>0.06</v>
      </c>
      <c r="I784" s="139">
        <v>0.05</v>
      </c>
      <c r="J784" s="151">
        <v>5.0000000000000001E-3</v>
      </c>
      <c r="K784" s="196">
        <v>2.5000000000000001E-3</v>
      </c>
      <c r="L784" s="141">
        <v>0.01</v>
      </c>
      <c r="M784" s="141">
        <v>0.01</v>
      </c>
      <c r="N784" s="141">
        <v>0.01</v>
      </c>
      <c r="O784" s="142">
        <v>0.01</v>
      </c>
      <c r="P784" s="186">
        <v>1E-3</v>
      </c>
      <c r="Q784" s="187">
        <v>1E-3</v>
      </c>
      <c r="R784" s="187">
        <v>1E-3</v>
      </c>
      <c r="S784" s="187">
        <v>1E-3</v>
      </c>
      <c r="T784" s="187">
        <v>1E-3</v>
      </c>
      <c r="U784" s="189">
        <v>1E-3</v>
      </c>
    </row>
    <row r="785" spans="2:21" ht="12" customHeight="1" x14ac:dyDescent="0.2">
      <c r="B785" s="91">
        <v>31351</v>
      </c>
      <c r="C785" s="92">
        <v>31350</v>
      </c>
      <c r="D785" s="146">
        <v>0.113</v>
      </c>
      <c r="E785" s="147">
        <v>0.158</v>
      </c>
      <c r="F785" s="138">
        <v>0.1</v>
      </c>
      <c r="G785" s="138">
        <v>0.1</v>
      </c>
      <c r="H785" s="138"/>
      <c r="I785" s="139"/>
      <c r="J785" s="151">
        <v>5.0000000000000001E-3</v>
      </c>
      <c r="K785" s="99">
        <v>0.01</v>
      </c>
      <c r="L785" s="150">
        <v>5.0000000000000001E-3</v>
      </c>
      <c r="M785" s="141">
        <v>0.01</v>
      </c>
      <c r="N785" s="141"/>
      <c r="O785" s="142"/>
      <c r="P785" s="186">
        <v>1E-3</v>
      </c>
      <c r="Q785" s="187">
        <v>1E-3</v>
      </c>
      <c r="R785" s="187">
        <v>1E-3</v>
      </c>
      <c r="S785" s="187">
        <v>1E-3</v>
      </c>
      <c r="T785" s="144"/>
      <c r="U785" s="145"/>
    </row>
    <row r="786" spans="2:21" ht="12" customHeight="1" x14ac:dyDescent="0.2">
      <c r="B786" s="91">
        <v>31380</v>
      </c>
      <c r="C786" s="92">
        <v>31380</v>
      </c>
      <c r="D786" s="146">
        <v>7.4999999999999997E-2</v>
      </c>
      <c r="E786" s="147">
        <v>7.4999999999999997E-2</v>
      </c>
      <c r="F786" s="138">
        <v>7.0000000000000007E-2</v>
      </c>
      <c r="G786" s="138">
        <v>7.0000000000000007E-2</v>
      </c>
      <c r="H786" s="138"/>
      <c r="I786" s="139"/>
      <c r="J786" s="197">
        <v>2.5000000000000001E-3</v>
      </c>
      <c r="K786" s="99">
        <v>0.01</v>
      </c>
      <c r="L786" s="150">
        <v>5.0000000000000001E-3</v>
      </c>
      <c r="M786" s="141">
        <v>0.01</v>
      </c>
      <c r="N786" s="141"/>
      <c r="O786" s="142"/>
      <c r="P786" s="186">
        <v>1E-3</v>
      </c>
      <c r="Q786" s="187">
        <v>1E-3</v>
      </c>
      <c r="R786" s="187">
        <v>1E-3</v>
      </c>
      <c r="S786" s="187">
        <v>1E-3</v>
      </c>
      <c r="T786" s="144"/>
      <c r="U786" s="145"/>
    </row>
    <row r="787" spans="2:21" ht="12" customHeight="1" x14ac:dyDescent="0.2">
      <c r="B787" s="91">
        <v>31408</v>
      </c>
      <c r="C787" s="92">
        <v>31404</v>
      </c>
      <c r="D787" s="146">
        <v>0.06</v>
      </c>
      <c r="E787" s="147">
        <v>8.5999999999999993E-2</v>
      </c>
      <c r="F787" s="138">
        <v>7.0000000000000007E-2</v>
      </c>
      <c r="G787" s="138">
        <v>7.0000000000000007E-2</v>
      </c>
      <c r="H787" s="138">
        <v>0.06</v>
      </c>
      <c r="I787" s="139">
        <v>0.06</v>
      </c>
      <c r="J787" s="197">
        <v>2.5000000000000001E-3</v>
      </c>
      <c r="K787" s="148">
        <v>5.0000000000000001E-3</v>
      </c>
      <c r="L787" s="141">
        <v>0.01</v>
      </c>
      <c r="M787" s="141">
        <v>0.01</v>
      </c>
      <c r="N787" s="141">
        <v>0.01</v>
      </c>
      <c r="O787" s="142">
        <v>0.01</v>
      </c>
      <c r="P787" s="186">
        <v>1E-3</v>
      </c>
      <c r="Q787" s="187">
        <v>1E-3</v>
      </c>
      <c r="R787" s="187">
        <v>1E-3</v>
      </c>
      <c r="S787" s="187">
        <v>1E-3</v>
      </c>
      <c r="T787" s="187">
        <v>1E-3</v>
      </c>
      <c r="U787" s="189">
        <v>1E-3</v>
      </c>
    </row>
    <row r="788" spans="2:21" ht="12" customHeight="1" x14ac:dyDescent="0.2">
      <c r="B788" s="91">
        <v>31442</v>
      </c>
      <c r="C788" s="92">
        <v>31439</v>
      </c>
      <c r="D788" s="178">
        <v>6.3E-2</v>
      </c>
      <c r="E788" s="179">
        <v>7.1999999999999995E-2</v>
      </c>
      <c r="F788" s="138">
        <v>0.08</v>
      </c>
      <c r="G788" s="138">
        <v>0.08</v>
      </c>
      <c r="H788" s="138"/>
      <c r="I788" s="139"/>
      <c r="J788" s="172">
        <v>0.01</v>
      </c>
      <c r="K788" s="99">
        <v>0.01</v>
      </c>
      <c r="L788" s="141">
        <v>0.01</v>
      </c>
      <c r="M788" s="141">
        <v>0.01</v>
      </c>
      <c r="N788" s="141"/>
      <c r="O788" s="142"/>
      <c r="P788" s="186">
        <v>1E-3</v>
      </c>
      <c r="Q788" s="187">
        <v>1E-3</v>
      </c>
      <c r="R788" s="187">
        <v>1E-3</v>
      </c>
      <c r="S788" s="187">
        <v>1E-3</v>
      </c>
      <c r="T788" s="144"/>
      <c r="U788" s="145"/>
    </row>
    <row r="789" spans="2:21" ht="12" customHeight="1" x14ac:dyDescent="0.2">
      <c r="B789" s="91">
        <v>31471</v>
      </c>
      <c r="C789" s="92">
        <v>31467</v>
      </c>
      <c r="D789" s="146">
        <v>8.6999999999999994E-2</v>
      </c>
      <c r="E789" s="147">
        <v>3.3000000000000002E-2</v>
      </c>
      <c r="F789" s="138">
        <v>0.09</v>
      </c>
      <c r="G789" s="138">
        <v>0.09</v>
      </c>
      <c r="H789" s="138"/>
      <c r="I789" s="139"/>
      <c r="J789" s="197">
        <v>2.5000000000000001E-3</v>
      </c>
      <c r="K789" s="99"/>
      <c r="L789" s="141">
        <v>0.01</v>
      </c>
      <c r="M789" s="141">
        <v>0.01</v>
      </c>
      <c r="N789" s="141"/>
      <c r="O789" s="142"/>
      <c r="P789" s="186">
        <v>1E-3</v>
      </c>
      <c r="Q789" s="187">
        <v>1E-3</v>
      </c>
      <c r="R789" s="187">
        <v>1E-3</v>
      </c>
      <c r="S789" s="187">
        <v>1E-3</v>
      </c>
      <c r="T789" s="144"/>
      <c r="U789" s="145"/>
    </row>
    <row r="790" spans="2:21" ht="12" customHeight="1" x14ac:dyDescent="0.2">
      <c r="B790" s="91">
        <v>31502</v>
      </c>
      <c r="C790" s="92">
        <v>31495</v>
      </c>
      <c r="D790" s="146">
        <v>8.8999999999999996E-2</v>
      </c>
      <c r="E790" s="147">
        <v>0.115</v>
      </c>
      <c r="F790" s="138">
        <v>0.09</v>
      </c>
      <c r="G790" s="138">
        <v>0.08</v>
      </c>
      <c r="H790" s="138">
        <v>0.06</v>
      </c>
      <c r="I790" s="139">
        <v>0.06</v>
      </c>
      <c r="J790" s="140">
        <v>0.01</v>
      </c>
      <c r="K790" s="141">
        <v>0.01</v>
      </c>
      <c r="L790" s="141">
        <v>0.01</v>
      </c>
      <c r="M790" s="141">
        <v>0.01</v>
      </c>
      <c r="N790" s="141">
        <v>0.01</v>
      </c>
      <c r="O790" s="142">
        <v>0.01</v>
      </c>
      <c r="P790" s="186">
        <v>1E-3</v>
      </c>
      <c r="Q790" s="187">
        <v>1E-3</v>
      </c>
      <c r="R790" s="187">
        <v>1E-3</v>
      </c>
      <c r="S790" s="187">
        <v>1E-3</v>
      </c>
      <c r="T790" s="187">
        <v>1E-3</v>
      </c>
      <c r="U790" s="189">
        <v>1E-3</v>
      </c>
    </row>
    <row r="791" spans="2:21" ht="12" customHeight="1" thickBot="1" x14ac:dyDescent="0.25">
      <c r="B791" s="237">
        <v>31528</v>
      </c>
      <c r="C791" s="238">
        <v>31528</v>
      </c>
      <c r="D791" s="231"/>
      <c r="E791" s="232"/>
      <c r="F791" s="181"/>
      <c r="G791" s="181"/>
      <c r="H791" s="181"/>
      <c r="I791" s="182"/>
      <c r="J791" s="180"/>
      <c r="K791" s="181"/>
      <c r="L791" s="181"/>
      <c r="M791" s="181"/>
      <c r="N791" s="181"/>
      <c r="O791" s="182"/>
      <c r="P791" s="233"/>
      <c r="Q791" s="234"/>
      <c r="R791" s="234"/>
      <c r="S791" s="234"/>
      <c r="T791" s="234"/>
      <c r="U791" s="235"/>
    </row>
    <row r="792" spans="2:21" ht="12" customHeight="1" x14ac:dyDescent="0.2">
      <c r="B792" s="87">
        <v>31534</v>
      </c>
      <c r="C792" s="88">
        <v>31530</v>
      </c>
      <c r="D792" s="164">
        <v>9.6000000000000002E-2</v>
      </c>
      <c r="E792" s="165">
        <v>0.11</v>
      </c>
      <c r="F792" s="166">
        <v>9.8400000000000001E-2</v>
      </c>
      <c r="G792" s="166">
        <v>0.104</v>
      </c>
      <c r="H792" s="166"/>
      <c r="I792" s="130"/>
      <c r="J792" s="195">
        <v>2.5000000000000001E-3</v>
      </c>
      <c r="K792" s="199">
        <v>2.5000000000000001E-3</v>
      </c>
      <c r="L792" s="168">
        <v>7.4000000000000003E-3</v>
      </c>
      <c r="M792" s="168">
        <v>6.8999999999999999E-3</v>
      </c>
      <c r="N792" s="168"/>
      <c r="O792" s="133"/>
      <c r="P792" s="192">
        <v>1E-3</v>
      </c>
      <c r="Q792" s="193">
        <v>1E-3</v>
      </c>
      <c r="R792" s="193">
        <v>1E-3</v>
      </c>
      <c r="S792" s="193">
        <v>1E-3</v>
      </c>
      <c r="T792" s="168"/>
      <c r="U792" s="133"/>
    </row>
    <row r="793" spans="2:21" ht="12" customHeight="1" x14ac:dyDescent="0.2">
      <c r="B793" s="91">
        <v>31568</v>
      </c>
      <c r="C793" s="92">
        <v>31562</v>
      </c>
      <c r="D793" s="146">
        <v>7.1999999999999995E-2</v>
      </c>
      <c r="E793" s="147">
        <v>8.5000000000000006E-2</v>
      </c>
      <c r="F793" s="138">
        <v>0.09</v>
      </c>
      <c r="G793" s="138">
        <v>9.5000000000000001E-2</v>
      </c>
      <c r="H793" s="138"/>
      <c r="I793" s="139"/>
      <c r="J793" s="197">
        <v>2.5000000000000001E-3</v>
      </c>
      <c r="K793" s="196">
        <v>2.5000000000000001E-3</v>
      </c>
      <c r="L793" s="141">
        <v>7.7999999999999996E-3</v>
      </c>
      <c r="M793" s="141">
        <v>6.8999999999999999E-3</v>
      </c>
      <c r="N793" s="141"/>
      <c r="O793" s="142"/>
      <c r="P793" s="143">
        <v>0.12</v>
      </c>
      <c r="Q793" s="144">
        <v>0.14299999999999999</v>
      </c>
      <c r="R793" s="144">
        <v>0.123</v>
      </c>
      <c r="S793" s="144">
        <v>0.124</v>
      </c>
      <c r="T793" s="144"/>
      <c r="U793" s="145"/>
    </row>
    <row r="794" spans="2:21" ht="12" customHeight="1" x14ac:dyDescent="0.2">
      <c r="B794" s="91">
        <v>31594</v>
      </c>
      <c r="C794" s="92">
        <v>31593</v>
      </c>
      <c r="D794" s="146">
        <v>8.1000000000000003E-2</v>
      </c>
      <c r="E794" s="147">
        <v>0.06</v>
      </c>
      <c r="F794" s="138">
        <v>5.6399999999999999E-2</v>
      </c>
      <c r="G794" s="138">
        <v>4.9700000000000001E-2</v>
      </c>
      <c r="H794" s="138">
        <v>5.62E-2</v>
      </c>
      <c r="I794" s="139">
        <v>5.5300000000000002E-2</v>
      </c>
      <c r="J794" s="197">
        <v>2.5000000000000001E-3</v>
      </c>
      <c r="K794" s="196">
        <v>2.5000000000000001E-3</v>
      </c>
      <c r="L794" s="141">
        <v>7.4000000000000003E-3</v>
      </c>
      <c r="M794" s="141">
        <v>7.3000000000000001E-3</v>
      </c>
      <c r="N794" s="141">
        <v>5.7000000000000002E-3</v>
      </c>
      <c r="O794" s="142">
        <v>8.6E-3</v>
      </c>
      <c r="P794" s="143">
        <v>3.0000000000000001E-3</v>
      </c>
      <c r="Q794" s="144">
        <v>2.3E-3</v>
      </c>
      <c r="R794" s="144">
        <v>1.5E-3</v>
      </c>
      <c r="S794" s="144">
        <v>1.1999999999999999E-3</v>
      </c>
      <c r="T794" s="144">
        <v>4.3799999999999999E-2</v>
      </c>
      <c r="U794" s="145">
        <v>4.07E-2</v>
      </c>
    </row>
    <row r="795" spans="2:21" ht="12" customHeight="1" x14ac:dyDescent="0.2">
      <c r="B795" s="91">
        <v>31623</v>
      </c>
      <c r="C795" s="92">
        <v>31621</v>
      </c>
      <c r="D795" s="146">
        <v>2.1000000000000001E-2</v>
      </c>
      <c r="E795" s="147">
        <v>2.5000000000000001E-2</v>
      </c>
      <c r="F795" s="138">
        <v>2.7099999999999999E-2</v>
      </c>
      <c r="G795" s="138">
        <v>2.1600000000000001E-2</v>
      </c>
      <c r="H795" s="138"/>
      <c r="I795" s="139"/>
      <c r="J795" s="172">
        <v>7.7000000000000002E-3</v>
      </c>
      <c r="K795" s="99">
        <v>8.2000000000000007E-3</v>
      </c>
      <c r="L795" s="141">
        <v>7.4999999999999997E-3</v>
      </c>
      <c r="M795" s="141">
        <v>6.4000000000000003E-3</v>
      </c>
      <c r="N795" s="141"/>
      <c r="O795" s="142"/>
      <c r="P795" s="186">
        <v>1E-3</v>
      </c>
      <c r="Q795" s="187">
        <v>1E-3</v>
      </c>
      <c r="R795" s="187">
        <v>1E-3</v>
      </c>
      <c r="S795" s="187">
        <v>1E-3</v>
      </c>
      <c r="T795" s="187"/>
      <c r="U795" s="189"/>
    </row>
    <row r="796" spans="2:21" ht="12" customHeight="1" x14ac:dyDescent="0.2">
      <c r="B796" s="91">
        <v>31657</v>
      </c>
      <c r="C796" s="92">
        <v>31649</v>
      </c>
      <c r="D796" s="146">
        <v>4.7E-2</v>
      </c>
      <c r="E796" s="147">
        <v>5.1999999999999998E-2</v>
      </c>
      <c r="F796" s="138">
        <v>4.99E-2</v>
      </c>
      <c r="G796" s="138">
        <v>3.8600000000000002E-2</v>
      </c>
      <c r="H796" s="138"/>
      <c r="I796" s="139"/>
      <c r="J796" s="172">
        <v>5.8999999999999999E-3</v>
      </c>
      <c r="K796" s="99">
        <v>8.0000000000000002E-3</v>
      </c>
      <c r="L796" s="141">
        <v>6.7999999999999996E-3</v>
      </c>
      <c r="M796" s="141">
        <v>6.8999999999999999E-3</v>
      </c>
      <c r="N796" s="141"/>
      <c r="O796" s="142"/>
      <c r="P796" s="186">
        <v>1E-3</v>
      </c>
      <c r="Q796" s="187">
        <v>1E-3</v>
      </c>
      <c r="R796" s="187">
        <v>1E-3</v>
      </c>
      <c r="S796" s="187">
        <v>1E-3</v>
      </c>
      <c r="T796" s="187"/>
      <c r="U796" s="189"/>
    </row>
    <row r="797" spans="2:21" ht="12" customHeight="1" x14ac:dyDescent="0.2">
      <c r="B797" s="91">
        <v>31686</v>
      </c>
      <c r="C797" s="92">
        <v>31684</v>
      </c>
      <c r="D797" s="146">
        <v>8.4000000000000005E-2</v>
      </c>
      <c r="E797" s="147">
        <v>0.09</v>
      </c>
      <c r="F797" s="138">
        <v>6.4500000000000002E-2</v>
      </c>
      <c r="G797" s="138">
        <v>6.1400000000000003E-2</v>
      </c>
      <c r="H797" s="138">
        <v>4.1200000000000001E-2</v>
      </c>
      <c r="I797" s="139">
        <v>3.78E-2</v>
      </c>
      <c r="J797" s="172">
        <v>9.2999999999999992E-3</v>
      </c>
      <c r="K797" s="99">
        <v>5.4999999999999997E-3</v>
      </c>
      <c r="L797" s="141">
        <v>7.6E-3</v>
      </c>
      <c r="M797" s="141">
        <v>7.9000000000000008E-3</v>
      </c>
      <c r="N797" s="141">
        <v>6.0000000000000001E-3</v>
      </c>
      <c r="O797" s="142">
        <v>7.1000000000000004E-3</v>
      </c>
      <c r="P797" s="186">
        <v>1E-3</v>
      </c>
      <c r="Q797" s="187">
        <v>1E-3</v>
      </c>
      <c r="R797" s="187">
        <v>1E-3</v>
      </c>
      <c r="S797" s="187">
        <v>1E-3</v>
      </c>
      <c r="T797" s="187">
        <v>1E-3</v>
      </c>
      <c r="U797" s="189">
        <v>1E-3</v>
      </c>
    </row>
    <row r="798" spans="2:21" ht="12" customHeight="1" x14ac:dyDescent="0.2">
      <c r="B798" s="91">
        <v>31716</v>
      </c>
      <c r="C798" s="92">
        <v>31712</v>
      </c>
      <c r="D798" s="146">
        <v>9.9000000000000005E-2</v>
      </c>
      <c r="E798" s="147">
        <v>0.106</v>
      </c>
      <c r="F798" s="138">
        <v>0.10299999999999999</v>
      </c>
      <c r="G798" s="138">
        <v>0.1</v>
      </c>
      <c r="H798" s="138"/>
      <c r="I798" s="139"/>
      <c r="J798" s="197">
        <v>2.5000000000000001E-3</v>
      </c>
      <c r="K798" s="99">
        <v>1.2999999999999999E-2</v>
      </c>
      <c r="L798" s="141">
        <v>7.6E-3</v>
      </c>
      <c r="M798" s="141">
        <v>7.7000000000000002E-3</v>
      </c>
      <c r="N798" s="141"/>
      <c r="O798" s="142"/>
      <c r="P798" s="186">
        <v>1E-3</v>
      </c>
      <c r="Q798" s="187">
        <v>1E-3</v>
      </c>
      <c r="R798" s="187">
        <v>1E-3</v>
      </c>
      <c r="S798" s="187">
        <v>1E-3</v>
      </c>
      <c r="T798" s="187"/>
      <c r="U798" s="189"/>
    </row>
    <row r="799" spans="2:21" ht="12" customHeight="1" x14ac:dyDescent="0.2">
      <c r="B799" s="91">
        <v>31747</v>
      </c>
      <c r="C799" s="92">
        <v>31741</v>
      </c>
      <c r="D799" s="146">
        <v>9.5000000000000001E-2</v>
      </c>
      <c r="E799" s="147">
        <v>0.122</v>
      </c>
      <c r="F799" s="138">
        <v>7.4999999999999997E-2</v>
      </c>
      <c r="G799" s="138">
        <v>8.2000000000000003E-2</v>
      </c>
      <c r="H799" s="138"/>
      <c r="I799" s="139"/>
      <c r="J799" s="172">
        <v>1.0999999999999999E-2</v>
      </c>
      <c r="K799" s="99">
        <v>7.7999999999999996E-3</v>
      </c>
      <c r="L799" s="141">
        <v>5.4999999999999997E-3</v>
      </c>
      <c r="M799" s="141">
        <v>6.4000000000000003E-3</v>
      </c>
      <c r="N799" s="141"/>
      <c r="O799" s="142"/>
      <c r="P799" s="186">
        <v>1E-3</v>
      </c>
      <c r="Q799" s="187">
        <v>1E-3</v>
      </c>
      <c r="R799" s="187">
        <v>1E-3</v>
      </c>
      <c r="S799" s="187">
        <v>1E-3</v>
      </c>
      <c r="T799" s="187"/>
      <c r="U799" s="189"/>
    </row>
    <row r="800" spans="2:21" ht="12" customHeight="1" x14ac:dyDescent="0.2">
      <c r="B800" s="91">
        <v>31772</v>
      </c>
      <c r="C800" s="92">
        <v>31769</v>
      </c>
      <c r="D800" s="146">
        <v>9.2999999999999999E-2</v>
      </c>
      <c r="E800" s="147">
        <v>0.107</v>
      </c>
      <c r="F800" s="138">
        <v>7.3999999999999996E-2</v>
      </c>
      <c r="G800" s="138">
        <v>0.08</v>
      </c>
      <c r="H800" s="138">
        <v>7.8299999999999995E-2</v>
      </c>
      <c r="I800" s="139">
        <v>6.3899999999999998E-2</v>
      </c>
      <c r="J800" s="172">
        <v>1.2E-2</v>
      </c>
      <c r="K800" s="99">
        <v>6.4999999999999997E-3</v>
      </c>
      <c r="L800" s="141">
        <v>5.8999999999999999E-3</v>
      </c>
      <c r="M800" s="141">
        <v>6.7000000000000002E-3</v>
      </c>
      <c r="N800" s="141">
        <v>5.0000000000000001E-3</v>
      </c>
      <c r="O800" s="142">
        <v>6.8999999999999999E-3</v>
      </c>
      <c r="P800" s="186">
        <v>1E-3</v>
      </c>
      <c r="Q800" s="187">
        <v>1E-3</v>
      </c>
      <c r="R800" s="187">
        <v>1E-3</v>
      </c>
      <c r="S800" s="187">
        <v>1E-3</v>
      </c>
      <c r="T800" s="187">
        <v>1E-3</v>
      </c>
      <c r="U800" s="189">
        <v>1E-3</v>
      </c>
    </row>
    <row r="801" spans="2:21" ht="12" customHeight="1" x14ac:dyDescent="0.2">
      <c r="B801" s="91">
        <v>31806</v>
      </c>
      <c r="C801" s="92">
        <v>31803</v>
      </c>
      <c r="D801" s="146">
        <v>8.1000000000000003E-2</v>
      </c>
      <c r="E801" s="147">
        <v>0.108</v>
      </c>
      <c r="F801" s="138">
        <v>6.9000000000000006E-2</v>
      </c>
      <c r="G801" s="138">
        <v>8.8999999999999996E-2</v>
      </c>
      <c r="H801" s="138"/>
      <c r="I801" s="139"/>
      <c r="J801" s="172">
        <v>9.1000000000000004E-3</v>
      </c>
      <c r="K801" s="99">
        <v>5.1000000000000004E-3</v>
      </c>
      <c r="L801" s="141">
        <v>5.7999999999999996E-3</v>
      </c>
      <c r="M801" s="141">
        <v>7.7999999999999996E-3</v>
      </c>
      <c r="N801" s="141"/>
      <c r="O801" s="142"/>
      <c r="P801" s="186">
        <v>1E-3</v>
      </c>
      <c r="Q801" s="187">
        <v>1E-3</v>
      </c>
      <c r="R801" s="187">
        <v>1E-3</v>
      </c>
      <c r="S801" s="187">
        <v>1E-3</v>
      </c>
      <c r="T801" s="187"/>
      <c r="U801" s="189"/>
    </row>
    <row r="802" spans="2:21" ht="12" customHeight="1" x14ac:dyDescent="0.2">
      <c r="B802" s="91">
        <v>31835</v>
      </c>
      <c r="C802" s="92">
        <v>31831</v>
      </c>
      <c r="D802" s="146">
        <v>9.6000000000000002E-2</v>
      </c>
      <c r="E802" s="147">
        <v>0.14099999999999999</v>
      </c>
      <c r="F802" s="138">
        <v>8.6999999999999994E-2</v>
      </c>
      <c r="G802" s="138">
        <v>9.7000000000000003E-2</v>
      </c>
      <c r="H802" s="138"/>
      <c r="I802" s="139"/>
      <c r="J802" s="172">
        <v>7.7000000000000002E-3</v>
      </c>
      <c r="K802" s="196">
        <v>2.5000000000000001E-3</v>
      </c>
      <c r="L802" s="141">
        <v>9.7000000000000003E-3</v>
      </c>
      <c r="M802" s="141">
        <v>9.2999999999999992E-3</v>
      </c>
      <c r="N802" s="141"/>
      <c r="O802" s="142"/>
      <c r="P802" s="186">
        <v>1E-3</v>
      </c>
      <c r="Q802" s="187">
        <v>1E-3</v>
      </c>
      <c r="R802" s="187">
        <v>1E-3</v>
      </c>
      <c r="S802" s="187">
        <v>1E-3</v>
      </c>
      <c r="T802" s="187"/>
      <c r="U802" s="189"/>
    </row>
    <row r="803" spans="2:21" ht="12" customHeight="1" x14ac:dyDescent="0.2">
      <c r="B803" s="95">
        <v>31866</v>
      </c>
      <c r="C803" s="96">
        <v>31859</v>
      </c>
      <c r="D803" s="152">
        <v>8.8999999999999996E-2</v>
      </c>
      <c r="E803" s="153">
        <v>0.127</v>
      </c>
      <c r="F803" s="154">
        <v>8.4000000000000005E-2</v>
      </c>
      <c r="G803" s="154">
        <v>8.4000000000000005E-2</v>
      </c>
      <c r="H803" s="154">
        <v>7.4200000000000002E-2</v>
      </c>
      <c r="I803" s="155">
        <v>5.5599999999999997E-2</v>
      </c>
      <c r="J803" s="200">
        <v>2.5000000000000001E-3</v>
      </c>
      <c r="K803" s="157">
        <v>4.1000000000000003E-3</v>
      </c>
      <c r="L803" s="157">
        <v>7.0000000000000001E-3</v>
      </c>
      <c r="M803" s="157">
        <v>7.0000000000000001E-3</v>
      </c>
      <c r="N803" s="157">
        <v>7.6E-3</v>
      </c>
      <c r="O803" s="173">
        <v>6.7999999999999996E-3</v>
      </c>
      <c r="P803" s="191">
        <v>1E-3</v>
      </c>
      <c r="Q803" s="188">
        <v>1E-3</v>
      </c>
      <c r="R803" s="188">
        <v>1E-3</v>
      </c>
      <c r="S803" s="188">
        <v>1E-3</v>
      </c>
      <c r="T803" s="188">
        <v>1E-3</v>
      </c>
      <c r="U803" s="190">
        <v>1E-3</v>
      </c>
    </row>
    <row r="804" spans="2:21" ht="12" customHeight="1" x14ac:dyDescent="0.2">
      <c r="B804" s="87">
        <v>31897</v>
      </c>
      <c r="C804" s="88">
        <v>31895</v>
      </c>
      <c r="D804" s="164">
        <v>0.14199999999999999</v>
      </c>
      <c r="E804" s="165">
        <v>0.14599999999999999</v>
      </c>
      <c r="F804" s="166">
        <v>0.111</v>
      </c>
      <c r="G804" s="166">
        <v>0.112</v>
      </c>
      <c r="H804" s="166"/>
      <c r="I804" s="130"/>
      <c r="J804" s="167">
        <v>0.01</v>
      </c>
      <c r="K804" s="127">
        <v>9.4000000000000004E-3</v>
      </c>
      <c r="L804" s="168">
        <v>6.6E-3</v>
      </c>
      <c r="M804" s="168">
        <v>7.4999999999999997E-3</v>
      </c>
      <c r="N804" s="168"/>
      <c r="O804" s="133"/>
      <c r="P804" s="192">
        <v>1E-3</v>
      </c>
      <c r="Q804" s="193">
        <v>1E-3</v>
      </c>
      <c r="R804" s="193">
        <v>1E-3</v>
      </c>
      <c r="S804" s="193">
        <v>1E-3</v>
      </c>
      <c r="T804" s="193"/>
      <c r="U804" s="194"/>
    </row>
    <row r="805" spans="2:21" ht="12" customHeight="1" x14ac:dyDescent="0.2">
      <c r="B805" s="91">
        <v>31930</v>
      </c>
      <c r="C805" s="92">
        <v>31923</v>
      </c>
      <c r="D805" s="146">
        <v>0.11799999999999999</v>
      </c>
      <c r="E805" s="147">
        <v>0.161</v>
      </c>
      <c r="F805" s="138">
        <v>0.111</v>
      </c>
      <c r="G805" s="138">
        <v>0.11</v>
      </c>
      <c r="H805" s="138"/>
      <c r="I805" s="139"/>
      <c r="J805" s="172">
        <v>5.8999999999999999E-3</v>
      </c>
      <c r="K805" s="99">
        <v>9.7999999999999997E-3</v>
      </c>
      <c r="L805" s="141">
        <v>6.7999999999999996E-3</v>
      </c>
      <c r="M805" s="141">
        <v>8.0999999999999996E-3</v>
      </c>
      <c r="N805" s="141"/>
      <c r="O805" s="142"/>
      <c r="P805" s="186">
        <v>1E-3</v>
      </c>
      <c r="Q805" s="187">
        <v>1E-3</v>
      </c>
      <c r="R805" s="187">
        <v>1E-3</v>
      </c>
      <c r="S805" s="187">
        <v>1E-3</v>
      </c>
      <c r="T805" s="187"/>
      <c r="U805" s="189"/>
    </row>
    <row r="806" spans="2:21" ht="12" customHeight="1" x14ac:dyDescent="0.2">
      <c r="B806" s="91">
        <v>31958</v>
      </c>
      <c r="C806" s="92">
        <v>31953</v>
      </c>
      <c r="D806" s="146">
        <v>8.6999999999999994E-2</v>
      </c>
      <c r="E806" s="147">
        <v>0.128</v>
      </c>
      <c r="F806" s="138">
        <v>8.5000000000000006E-2</v>
      </c>
      <c r="G806" s="138">
        <v>6.4199999999999993E-2</v>
      </c>
      <c r="H806" s="138">
        <v>7.7899999999999997E-2</v>
      </c>
      <c r="I806" s="139">
        <v>5.8799999999999998E-2</v>
      </c>
      <c r="J806" s="172">
        <v>5.8999999999999999E-3</v>
      </c>
      <c r="K806" s="99">
        <v>9.9000000000000008E-3</v>
      </c>
      <c r="L806" s="141">
        <v>7.7000000000000002E-3</v>
      </c>
      <c r="M806" s="141">
        <v>6.4000000000000003E-3</v>
      </c>
      <c r="N806" s="141">
        <v>7.6E-3</v>
      </c>
      <c r="O806" s="142">
        <v>7.3000000000000001E-3</v>
      </c>
      <c r="P806" s="186">
        <v>1E-3</v>
      </c>
      <c r="Q806" s="187">
        <v>1E-3</v>
      </c>
      <c r="R806" s="187">
        <v>1E-3</v>
      </c>
      <c r="S806" s="187">
        <v>1E-3</v>
      </c>
      <c r="T806" s="187">
        <v>1E-3</v>
      </c>
      <c r="U806" s="189">
        <v>1E-3</v>
      </c>
    </row>
    <row r="807" spans="2:21" ht="12" customHeight="1" x14ac:dyDescent="0.2">
      <c r="B807" s="91">
        <v>31988</v>
      </c>
      <c r="C807" s="92">
        <v>31985</v>
      </c>
      <c r="D807" s="146">
        <v>5.0999999999999997E-2</v>
      </c>
      <c r="E807" s="147">
        <v>6.2E-2</v>
      </c>
      <c r="F807" s="138">
        <v>4.1799999999999997E-2</v>
      </c>
      <c r="G807" s="138">
        <v>4.5400000000000003E-2</v>
      </c>
      <c r="H807" s="138"/>
      <c r="I807" s="139"/>
      <c r="J807" s="172">
        <v>9.7999999999999997E-3</v>
      </c>
      <c r="K807" s="99">
        <v>1.2E-2</v>
      </c>
      <c r="L807" s="141">
        <v>6.6E-3</v>
      </c>
      <c r="M807" s="141">
        <v>7.7000000000000002E-3</v>
      </c>
      <c r="N807" s="141"/>
      <c r="O807" s="142"/>
      <c r="P807" s="186">
        <v>1E-3</v>
      </c>
      <c r="Q807" s="187">
        <v>1E-3</v>
      </c>
      <c r="R807" s="187">
        <v>1E-3</v>
      </c>
      <c r="S807" s="187">
        <v>1E-3</v>
      </c>
      <c r="T807" s="187"/>
      <c r="U807" s="189"/>
    </row>
    <row r="808" spans="2:21" ht="12" customHeight="1" x14ac:dyDescent="0.2">
      <c r="B808" s="91">
        <v>32020</v>
      </c>
      <c r="C808" s="92">
        <v>32015</v>
      </c>
      <c r="D808" s="146">
        <v>0.04</v>
      </c>
      <c r="E808" s="147">
        <v>4.7E-2</v>
      </c>
      <c r="F808" s="138">
        <v>3.95E-2</v>
      </c>
      <c r="G808" s="138">
        <v>3.9600000000000003E-2</v>
      </c>
      <c r="H808" s="138"/>
      <c r="I808" s="139"/>
      <c r="J808" s="172">
        <v>5.7000000000000002E-3</v>
      </c>
      <c r="K808" s="99">
        <v>8.9999999999999993E-3</v>
      </c>
      <c r="L808" s="141">
        <v>9.1999999999999998E-3</v>
      </c>
      <c r="M808" s="141">
        <v>7.4999999999999997E-3</v>
      </c>
      <c r="N808" s="141"/>
      <c r="O808" s="142"/>
      <c r="P808" s="186">
        <v>1E-3</v>
      </c>
      <c r="Q808" s="187">
        <v>1E-3</v>
      </c>
      <c r="R808" s="187">
        <v>1E-3</v>
      </c>
      <c r="S808" s="187">
        <v>1E-3</v>
      </c>
      <c r="T808" s="187"/>
      <c r="U808" s="189"/>
    </row>
    <row r="809" spans="2:21" ht="12" customHeight="1" x14ac:dyDescent="0.2">
      <c r="B809" s="91">
        <v>32050</v>
      </c>
      <c r="C809" s="92">
        <v>32048</v>
      </c>
      <c r="D809" s="146">
        <v>7.3999999999999996E-2</v>
      </c>
      <c r="E809" s="147">
        <v>7.5999999999999998E-2</v>
      </c>
      <c r="F809" s="138">
        <v>5.2600000000000001E-2</v>
      </c>
      <c r="G809" s="138">
        <v>5.7799999999999997E-2</v>
      </c>
      <c r="H809" s="138">
        <v>3.6700000000000003E-2</v>
      </c>
      <c r="I809" s="139">
        <v>2.9399999999999999E-2</v>
      </c>
      <c r="J809" s="172">
        <v>8.0000000000000002E-3</v>
      </c>
      <c r="K809" s="99">
        <v>5.7000000000000002E-3</v>
      </c>
      <c r="L809" s="141">
        <v>8.0999999999999996E-3</v>
      </c>
      <c r="M809" s="141">
        <v>7.4999999999999997E-3</v>
      </c>
      <c r="N809" s="141">
        <v>7.6E-3</v>
      </c>
      <c r="O809" s="142">
        <v>7.7000000000000002E-3</v>
      </c>
      <c r="P809" s="186">
        <v>1E-3</v>
      </c>
      <c r="Q809" s="187">
        <v>1E-3</v>
      </c>
      <c r="R809" s="187">
        <v>1E-3</v>
      </c>
      <c r="S809" s="187">
        <v>1E-3</v>
      </c>
      <c r="T809" s="187">
        <v>1E-3</v>
      </c>
      <c r="U809" s="189">
        <v>1E-3</v>
      </c>
    </row>
    <row r="810" spans="2:21" ht="12" customHeight="1" x14ac:dyDescent="0.2">
      <c r="B810" s="91">
        <v>32080</v>
      </c>
      <c r="C810" s="92">
        <v>32075</v>
      </c>
      <c r="D810" s="146">
        <v>0.114</v>
      </c>
      <c r="E810" s="147">
        <v>0.122</v>
      </c>
      <c r="F810" s="138">
        <v>7.9000000000000001E-2</v>
      </c>
      <c r="G810" s="138">
        <v>0.104</v>
      </c>
      <c r="H810" s="138"/>
      <c r="I810" s="139"/>
      <c r="J810" s="172">
        <v>9.7000000000000003E-3</v>
      </c>
      <c r="K810" s="99">
        <v>9.5999999999999992E-3</v>
      </c>
      <c r="L810" s="141">
        <v>8.5000000000000006E-3</v>
      </c>
      <c r="M810" s="141">
        <v>8.6E-3</v>
      </c>
      <c r="N810" s="141"/>
      <c r="O810" s="142"/>
      <c r="P810" s="186">
        <v>1E-3</v>
      </c>
      <c r="Q810" s="187">
        <v>1E-3</v>
      </c>
      <c r="R810" s="187">
        <v>1E-3</v>
      </c>
      <c r="S810" s="187">
        <v>1E-3</v>
      </c>
      <c r="T810" s="187"/>
      <c r="U810" s="189"/>
    </row>
    <row r="811" spans="2:21" ht="12" customHeight="1" x14ac:dyDescent="0.2">
      <c r="B811" s="91">
        <v>32111</v>
      </c>
      <c r="C811" s="92">
        <v>32106</v>
      </c>
      <c r="D811" s="183"/>
      <c r="E811" s="147">
        <v>0.115</v>
      </c>
      <c r="F811" s="138">
        <v>0.127</v>
      </c>
      <c r="G811" s="138">
        <v>0.151</v>
      </c>
      <c r="H811" s="138"/>
      <c r="I811" s="139"/>
      <c r="J811" s="172"/>
      <c r="K811" s="99">
        <v>9.4999999999999998E-3</v>
      </c>
      <c r="L811" s="141">
        <v>7.1999999999999998E-3</v>
      </c>
      <c r="M811" s="141">
        <v>7.4000000000000003E-3</v>
      </c>
      <c r="N811" s="141"/>
      <c r="O811" s="142"/>
      <c r="P811" s="186">
        <v>1E-3</v>
      </c>
      <c r="Q811" s="187">
        <v>1E-3</v>
      </c>
      <c r="R811" s="187">
        <v>1E-3</v>
      </c>
      <c r="S811" s="187">
        <v>1E-3</v>
      </c>
      <c r="T811" s="187"/>
      <c r="U811" s="189"/>
    </row>
    <row r="812" spans="2:21" ht="12" customHeight="1" x14ac:dyDescent="0.2">
      <c r="B812" s="91">
        <v>32136</v>
      </c>
      <c r="C812" s="92">
        <v>32135</v>
      </c>
      <c r="D812" s="146">
        <v>6.9000000000000006E-2</v>
      </c>
      <c r="E812" s="147">
        <v>9.0999999999999998E-2</v>
      </c>
      <c r="F812" s="138">
        <v>7.2700000000000001E-2</v>
      </c>
      <c r="G812" s="138">
        <v>8.5000000000000006E-2</v>
      </c>
      <c r="H812" s="138">
        <v>7.6200000000000004E-2</v>
      </c>
      <c r="I812" s="139">
        <v>7.3300000000000004E-2</v>
      </c>
      <c r="J812" s="172">
        <v>8.8999999999999999E-3</v>
      </c>
      <c r="K812" s="99">
        <v>5.4999999999999997E-3</v>
      </c>
      <c r="L812" s="141">
        <v>4.3E-3</v>
      </c>
      <c r="M812" s="141">
        <v>7.0000000000000001E-3</v>
      </c>
      <c r="N812" s="141">
        <v>7.1000000000000004E-3</v>
      </c>
      <c r="O812" s="142">
        <v>7.4999999999999997E-3</v>
      </c>
      <c r="P812" s="186">
        <v>1E-3</v>
      </c>
      <c r="Q812" s="187">
        <v>1E-3</v>
      </c>
      <c r="R812" s="187">
        <v>1E-3</v>
      </c>
      <c r="S812" s="187">
        <v>1E-3</v>
      </c>
      <c r="T812" s="187">
        <v>1E-3</v>
      </c>
      <c r="U812" s="189">
        <v>1E-3</v>
      </c>
    </row>
    <row r="813" spans="2:21" ht="12" customHeight="1" x14ac:dyDescent="0.2">
      <c r="B813" s="91">
        <v>32170</v>
      </c>
      <c r="C813" s="92">
        <v>32167</v>
      </c>
      <c r="D813" s="146">
        <v>7.9000000000000001E-2</v>
      </c>
      <c r="E813" s="138">
        <v>9.5000000000000001E-2</v>
      </c>
      <c r="F813" s="138">
        <v>8.3500000000000005E-2</v>
      </c>
      <c r="G813" s="138">
        <v>9.9000000000000005E-2</v>
      </c>
      <c r="H813" s="138"/>
      <c r="I813" s="139"/>
      <c r="J813" s="172">
        <v>1.0999999999999999E-2</v>
      </c>
      <c r="K813" s="99">
        <v>7.4000000000000003E-3</v>
      </c>
      <c r="L813" s="141">
        <v>4.3E-3</v>
      </c>
      <c r="M813" s="141">
        <v>7.3000000000000001E-3</v>
      </c>
      <c r="N813" s="141"/>
      <c r="O813" s="142"/>
      <c r="P813" s="186">
        <v>1E-3</v>
      </c>
      <c r="Q813" s="187">
        <v>1E-3</v>
      </c>
      <c r="R813" s="187">
        <v>1E-3</v>
      </c>
      <c r="S813" s="187">
        <v>1E-3</v>
      </c>
      <c r="T813" s="187"/>
      <c r="U813" s="189"/>
    </row>
    <row r="814" spans="2:21" ht="12" customHeight="1" x14ac:dyDescent="0.2">
      <c r="B814" s="91">
        <v>32202</v>
      </c>
      <c r="C814" s="92">
        <v>32198</v>
      </c>
      <c r="D814" s="146">
        <v>8.2000000000000003E-2</v>
      </c>
      <c r="E814" s="138">
        <v>8.5000000000000006E-2</v>
      </c>
      <c r="F814" s="138">
        <v>7.4999999999999997E-2</v>
      </c>
      <c r="G814" s="138">
        <v>8.2000000000000003E-2</v>
      </c>
      <c r="H814" s="138"/>
      <c r="I814" s="139"/>
      <c r="J814" s="172">
        <v>5.5999999999999999E-3</v>
      </c>
      <c r="K814" s="99">
        <v>9.9000000000000008E-3</v>
      </c>
      <c r="L814" s="141">
        <v>4.1000000000000003E-3</v>
      </c>
      <c r="M814" s="141">
        <v>8.0000000000000002E-3</v>
      </c>
      <c r="N814" s="141"/>
      <c r="O814" s="142"/>
      <c r="P814" s="186">
        <v>1E-3</v>
      </c>
      <c r="Q814" s="187">
        <v>1E-3</v>
      </c>
      <c r="R814" s="187">
        <v>1E-3</v>
      </c>
      <c r="S814" s="187">
        <v>1E-3</v>
      </c>
      <c r="T814" s="187"/>
      <c r="U814" s="189"/>
    </row>
    <row r="815" spans="2:21" ht="12" customHeight="1" x14ac:dyDescent="0.2">
      <c r="B815" s="95">
        <v>32230</v>
      </c>
      <c r="C815" s="96">
        <v>32230</v>
      </c>
      <c r="D815" s="152">
        <v>9.5000000000000001E-2</v>
      </c>
      <c r="E815" s="153">
        <v>0.13600000000000001</v>
      </c>
      <c r="F815" s="154">
        <v>0.112</v>
      </c>
      <c r="G815" s="154">
        <v>0.11899999999999999</v>
      </c>
      <c r="H815" s="154">
        <v>7.2099999999999997E-2</v>
      </c>
      <c r="I815" s="155">
        <v>6.7400000000000002E-2</v>
      </c>
      <c r="J815" s="156">
        <v>6.4000000000000003E-3</v>
      </c>
      <c r="K815" s="157">
        <v>7.1999999999999998E-3</v>
      </c>
      <c r="L815" s="157">
        <v>4.3E-3</v>
      </c>
      <c r="M815" s="157">
        <v>7.7999999999999996E-3</v>
      </c>
      <c r="N815" s="157">
        <v>7.6E-3</v>
      </c>
      <c r="O815" s="173">
        <v>7.1000000000000004E-3</v>
      </c>
      <c r="P815" s="191">
        <v>1E-3</v>
      </c>
      <c r="Q815" s="188">
        <v>1E-3</v>
      </c>
      <c r="R815" s="188">
        <v>1E-3</v>
      </c>
      <c r="S815" s="188">
        <v>1E-3</v>
      </c>
      <c r="T815" s="188">
        <v>1E-3</v>
      </c>
      <c r="U815" s="190">
        <v>1E-3</v>
      </c>
    </row>
    <row r="816" spans="2:21" ht="12" customHeight="1" x14ac:dyDescent="0.2">
      <c r="B816" s="1"/>
      <c r="C816" s="5"/>
      <c r="D816" s="6" t="s">
        <v>155</v>
      </c>
      <c r="E816" s="252"/>
      <c r="F816" s="6"/>
      <c r="G816" s="6"/>
      <c r="H816" s="6"/>
      <c r="I816" s="6"/>
      <c r="J816" s="7"/>
      <c r="K816" s="7"/>
      <c r="L816" s="7"/>
      <c r="M816" s="7"/>
      <c r="N816" s="7"/>
      <c r="O816" s="7"/>
      <c r="P816" s="6"/>
      <c r="Q816" s="6"/>
      <c r="R816" s="6"/>
      <c r="S816" s="6"/>
      <c r="T816" s="6"/>
      <c r="U816" s="6"/>
    </row>
    <row r="817" spans="2:29" ht="12" customHeight="1" x14ac:dyDescent="0.2">
      <c r="B817" s="1"/>
      <c r="C817" s="5"/>
      <c r="D817" s="6"/>
      <c r="E817" s="6"/>
      <c r="F817" s="6"/>
      <c r="G817" s="6"/>
      <c r="H817" s="6"/>
      <c r="I817" s="7"/>
      <c r="J817" s="7"/>
      <c r="K817" s="7"/>
      <c r="L817" s="7"/>
      <c r="M817" s="7"/>
      <c r="N817" s="7"/>
      <c r="O817" s="6"/>
      <c r="P817" s="6"/>
      <c r="Q817" s="6"/>
      <c r="R817" s="6"/>
      <c r="S817" s="6"/>
      <c r="T817" s="6"/>
    </row>
    <row r="818" spans="2:29" ht="12" customHeight="1" x14ac:dyDescent="0.2">
      <c r="B818" s="246" t="s">
        <v>101</v>
      </c>
      <c r="C818" s="249" t="s">
        <v>102</v>
      </c>
    </row>
    <row r="819" spans="2:29" ht="12" customHeight="1" x14ac:dyDescent="0.2">
      <c r="B819" s="246" t="s">
        <v>100</v>
      </c>
      <c r="C819" s="249" t="s">
        <v>103</v>
      </c>
      <c r="AB819" s="16"/>
      <c r="AC819" s="16"/>
    </row>
    <row r="820" spans="2:29" ht="12" customHeight="1" x14ac:dyDescent="0.2">
      <c r="B820" s="246" t="s">
        <v>99</v>
      </c>
      <c r="C820" s="248" t="s">
        <v>98</v>
      </c>
      <c r="J820" s="6"/>
      <c r="AB820" s="16"/>
      <c r="AC820" s="16"/>
    </row>
    <row r="821" spans="2:29" ht="12" customHeight="1" x14ac:dyDescent="0.2">
      <c r="B821" s="246" t="s">
        <v>97</v>
      </c>
      <c r="C821" s="248" t="s">
        <v>96</v>
      </c>
      <c r="AB821" s="16"/>
      <c r="AC821" s="16"/>
    </row>
    <row r="822" spans="2:29" ht="12" customHeight="1" x14ac:dyDescent="0.2">
      <c r="B822" s="246" t="s">
        <v>95</v>
      </c>
      <c r="C822" s="248" t="s">
        <v>94</v>
      </c>
      <c r="AB822" s="16"/>
      <c r="AC822" s="16"/>
    </row>
    <row r="823" spans="2:29" ht="12" customHeight="1" x14ac:dyDescent="0.2">
      <c r="B823" s="246" t="s">
        <v>104</v>
      </c>
      <c r="C823" s="248" t="s">
        <v>93</v>
      </c>
      <c r="AB823" s="16"/>
      <c r="AC823" s="16"/>
    </row>
    <row r="824" spans="2:29" ht="12" customHeight="1" x14ac:dyDescent="0.2">
      <c r="B824" s="246" t="s">
        <v>92</v>
      </c>
      <c r="C824" s="247" t="s">
        <v>91</v>
      </c>
    </row>
    <row r="825" spans="2:29" ht="12" customHeight="1" x14ac:dyDescent="0.2">
      <c r="B825" s="246" t="s">
        <v>90</v>
      </c>
      <c r="C825" s="247" t="s">
        <v>89</v>
      </c>
    </row>
    <row r="826" spans="2:29" ht="12" customHeight="1" x14ac:dyDescent="0.2">
      <c r="B826" s="246" t="s">
        <v>88</v>
      </c>
      <c r="C826" s="248" t="s">
        <v>87</v>
      </c>
    </row>
    <row r="827" spans="2:29" ht="12" customHeight="1" x14ac:dyDescent="0.2">
      <c r="B827" s="246" t="s">
        <v>86</v>
      </c>
      <c r="C827" s="248" t="s">
        <v>85</v>
      </c>
    </row>
    <row r="828" spans="2:29" ht="12" customHeight="1" x14ac:dyDescent="0.2">
      <c r="B828" s="246" t="s">
        <v>84</v>
      </c>
      <c r="C828" s="248" t="s">
        <v>83</v>
      </c>
    </row>
    <row r="829" spans="2:29" ht="12" customHeight="1" x14ac:dyDescent="0.2">
      <c r="B829" s="246" t="s">
        <v>82</v>
      </c>
      <c r="C829" s="247" t="s">
        <v>81</v>
      </c>
    </row>
    <row r="830" spans="2:29" ht="12" customHeight="1" x14ac:dyDescent="0.2">
      <c r="B830" s="246" t="s">
        <v>80</v>
      </c>
      <c r="C830" s="247" t="s">
        <v>79</v>
      </c>
    </row>
    <row r="831" spans="2:29" ht="12" customHeight="1" x14ac:dyDescent="0.2">
      <c r="B831" s="246" t="s">
        <v>78</v>
      </c>
      <c r="C831" s="245" t="s">
        <v>77</v>
      </c>
    </row>
    <row r="832" spans="2:29" ht="12" customHeight="1" x14ac:dyDescent="0.2">
      <c r="B832" s="18"/>
    </row>
    <row r="833" spans="2:26" ht="12" customHeight="1" x14ac:dyDescent="0.2">
      <c r="B833" s="18"/>
      <c r="C833" s="6" t="s">
        <v>139</v>
      </c>
    </row>
    <row r="834" spans="2:26" ht="12" customHeight="1" x14ac:dyDescent="0.2">
      <c r="B834" s="18"/>
      <c r="C834" s="6" t="s">
        <v>140</v>
      </c>
    </row>
    <row r="835" spans="2:26" s="19" customFormat="1" ht="12" customHeight="1" x14ac:dyDescent="0.3">
      <c r="C835" s="6" t="s">
        <v>132</v>
      </c>
      <c r="D835" s="6"/>
    </row>
    <row r="836" spans="2:26" s="13" customFormat="1" ht="12" customHeight="1" x14ac:dyDescent="0.2">
      <c r="B836" s="20"/>
      <c r="C836" s="6" t="s">
        <v>133</v>
      </c>
      <c r="D836" s="6"/>
      <c r="E836" s="21"/>
      <c r="F836" s="21"/>
      <c r="G836" s="21"/>
      <c r="H836" s="21"/>
      <c r="I836" s="21"/>
      <c r="J836" s="22"/>
      <c r="K836" s="22"/>
      <c r="L836" s="22"/>
      <c r="M836" s="22"/>
      <c r="N836" s="22"/>
      <c r="O836" s="22"/>
      <c r="P836" s="21"/>
      <c r="Q836" s="21"/>
      <c r="R836" s="21"/>
      <c r="S836" s="21"/>
      <c r="T836" s="21"/>
      <c r="U836" s="21"/>
      <c r="V836" s="21"/>
      <c r="W836" s="21"/>
      <c r="X836" s="21"/>
      <c r="Y836" s="21"/>
      <c r="Z836" s="21"/>
    </row>
    <row r="837" spans="2:26" s="13" customFormat="1" ht="12" customHeight="1" x14ac:dyDescent="0.2">
      <c r="B837" s="20"/>
      <c r="C837" s="6" t="s">
        <v>134</v>
      </c>
      <c r="D837" s="6"/>
      <c r="E837" s="21"/>
      <c r="F837" s="21"/>
      <c r="G837" s="21"/>
      <c r="H837" s="21"/>
      <c r="I837" s="21"/>
      <c r="J837" s="22"/>
      <c r="K837" s="22"/>
      <c r="L837" s="22"/>
      <c r="M837" s="22"/>
      <c r="N837" s="22"/>
      <c r="O837" s="22"/>
      <c r="P837" s="21"/>
      <c r="R837" s="21"/>
      <c r="S837" s="21"/>
      <c r="T837" s="21"/>
      <c r="U837" s="21"/>
      <c r="V837" s="21"/>
      <c r="W837" s="21"/>
      <c r="X837" s="21"/>
      <c r="Y837" s="21"/>
      <c r="Z837" s="21"/>
    </row>
    <row r="838" spans="2:26" s="13" customFormat="1" ht="12" customHeight="1" x14ac:dyDescent="0.2">
      <c r="B838" s="20"/>
      <c r="C838" s="6" t="s">
        <v>135</v>
      </c>
      <c r="D838" s="6"/>
      <c r="E838" s="21"/>
      <c r="F838" s="21"/>
      <c r="G838" s="21"/>
      <c r="H838" s="21"/>
      <c r="I838" s="21"/>
      <c r="J838" s="22"/>
      <c r="K838" s="22"/>
      <c r="L838" s="22"/>
      <c r="M838" s="22"/>
      <c r="N838" s="22"/>
      <c r="O838" s="22"/>
      <c r="P838" s="21"/>
      <c r="R838" s="21"/>
      <c r="S838" s="21"/>
      <c r="T838" s="21"/>
      <c r="U838" s="21"/>
      <c r="V838" s="21"/>
      <c r="W838" s="21"/>
      <c r="X838" s="21"/>
      <c r="Y838" s="21"/>
      <c r="Z838" s="21"/>
    </row>
    <row r="839" spans="2:26" s="13" customFormat="1" ht="12" customHeight="1" x14ac:dyDescent="0.2">
      <c r="B839" s="20"/>
      <c r="C839" s="6" t="s">
        <v>136</v>
      </c>
      <c r="D839" s="6"/>
      <c r="E839" s="21"/>
      <c r="F839" s="21"/>
      <c r="G839" s="21"/>
      <c r="H839" s="21"/>
      <c r="I839" s="21"/>
      <c r="J839" s="22"/>
      <c r="K839" s="22"/>
      <c r="L839" s="22"/>
      <c r="M839" s="22"/>
      <c r="N839" s="22"/>
      <c r="O839" s="22"/>
      <c r="P839" s="21"/>
      <c r="Q839" s="21"/>
      <c r="R839" s="21"/>
      <c r="S839" s="21"/>
      <c r="T839" s="21"/>
      <c r="U839" s="21"/>
      <c r="V839" s="21"/>
      <c r="W839" s="21"/>
      <c r="X839" s="21"/>
      <c r="Y839" s="21"/>
      <c r="Z839" s="21"/>
    </row>
    <row r="840" spans="2:26" ht="12" customHeight="1" x14ac:dyDescent="0.2">
      <c r="C840" s="6" t="s">
        <v>137</v>
      </c>
      <c r="D840" s="6"/>
    </row>
    <row r="841" spans="2:26" ht="12" customHeight="1" x14ac:dyDescent="0.2">
      <c r="C841" s="6" t="s">
        <v>138</v>
      </c>
      <c r="D841" s="6"/>
    </row>
    <row r="842" spans="2:26" ht="12" customHeight="1" x14ac:dyDescent="0.2">
      <c r="C842" s="31" t="s">
        <v>114</v>
      </c>
      <c r="D842" s="6"/>
    </row>
    <row r="843" spans="2:26" ht="12" customHeight="1" x14ac:dyDescent="0.2">
      <c r="C843" s="31" t="s">
        <v>115</v>
      </c>
      <c r="D843" s="6"/>
    </row>
    <row r="844" spans="2:26" ht="12" customHeight="1" x14ac:dyDescent="0.2">
      <c r="C844" s="31" t="s">
        <v>114</v>
      </c>
      <c r="D844" s="6"/>
    </row>
    <row r="845" spans="2:26" ht="12" customHeight="1" x14ac:dyDescent="0.2">
      <c r="C845" s="228" t="s">
        <v>116</v>
      </c>
      <c r="D845" s="6"/>
    </row>
    <row r="846" spans="2:26" ht="12" customHeight="1" x14ac:dyDescent="0.2">
      <c r="C846" s="228" t="s">
        <v>117</v>
      </c>
      <c r="D846" s="6"/>
    </row>
    <row r="847" spans="2:26" ht="12" customHeight="1" x14ac:dyDescent="0.2">
      <c r="C847" s="31" t="s">
        <v>118</v>
      </c>
      <c r="D847" s="6"/>
    </row>
    <row r="848" spans="2:26" ht="12" customHeight="1" x14ac:dyDescent="0.2">
      <c r="C848" s="31" t="s">
        <v>114</v>
      </c>
      <c r="D848" s="6"/>
    </row>
    <row r="849" spans="3:4" ht="12" customHeight="1" x14ac:dyDescent="0.2">
      <c r="C849" s="31" t="s">
        <v>119</v>
      </c>
      <c r="D849" s="6"/>
    </row>
    <row r="850" spans="3:4" ht="12" customHeight="1" x14ac:dyDescent="0.2">
      <c r="C850" s="31" t="s">
        <v>120</v>
      </c>
      <c r="D850" s="6"/>
    </row>
    <row r="851" spans="3:4" ht="12" customHeight="1" x14ac:dyDescent="0.2">
      <c r="C851" s="31" t="s">
        <v>121</v>
      </c>
      <c r="D851" s="6"/>
    </row>
    <row r="852" spans="3:4" ht="12" customHeight="1" x14ac:dyDescent="0.2">
      <c r="C852" s="31" t="s">
        <v>122</v>
      </c>
      <c r="D852" s="6"/>
    </row>
    <row r="853" spans="3:4" ht="12" customHeight="1" x14ac:dyDescent="0.2">
      <c r="C853" s="31" t="s">
        <v>123</v>
      </c>
      <c r="D853" s="6"/>
    </row>
    <row r="854" spans="3:4" ht="12" customHeight="1" x14ac:dyDescent="0.2">
      <c r="C854" s="31" t="s">
        <v>124</v>
      </c>
      <c r="D854" s="6"/>
    </row>
    <row r="855" spans="3:4" ht="12" customHeight="1" x14ac:dyDescent="0.2">
      <c r="C855" s="31" t="s">
        <v>125</v>
      </c>
      <c r="D855" s="6"/>
    </row>
    <row r="856" spans="3:4" ht="12" customHeight="1" x14ac:dyDescent="0.2">
      <c r="C856" s="31" t="s">
        <v>126</v>
      </c>
      <c r="D856" s="6"/>
    </row>
    <row r="857" spans="3:4" ht="12" customHeight="1" x14ac:dyDescent="0.2">
      <c r="C857" s="31" t="s">
        <v>127</v>
      </c>
      <c r="D857" s="6"/>
    </row>
    <row r="858" spans="3:4" ht="12" customHeight="1" x14ac:dyDescent="0.2">
      <c r="C858" s="24" t="s">
        <v>112</v>
      </c>
      <c r="D858" s="6"/>
    </row>
    <row r="859" spans="3:4" ht="12" customHeight="1" x14ac:dyDescent="0.2">
      <c r="C859" s="24" t="s">
        <v>113</v>
      </c>
      <c r="D859" s="6"/>
    </row>
    <row r="860" spans="3:4" ht="12" customHeight="1" x14ac:dyDescent="0.2">
      <c r="C860" s="31" t="s">
        <v>128</v>
      </c>
      <c r="D860" s="6"/>
    </row>
    <row r="861" spans="3:4" ht="12" customHeight="1" x14ac:dyDescent="0.2">
      <c r="C861" s="228" t="s">
        <v>129</v>
      </c>
      <c r="D861" s="6"/>
    </row>
    <row r="862" spans="3:4" ht="12" customHeight="1" x14ac:dyDescent="0.2">
      <c r="C862" s="228" t="s">
        <v>111</v>
      </c>
      <c r="D862" s="6"/>
    </row>
    <row r="863" spans="3:4" ht="12" customHeight="1" x14ac:dyDescent="0.2">
      <c r="C863" s="31" t="s">
        <v>106</v>
      </c>
      <c r="D863" s="6"/>
    </row>
    <row r="864" spans="3:4" ht="12" customHeight="1" x14ac:dyDescent="0.2">
      <c r="C864" s="31" t="s">
        <v>107</v>
      </c>
      <c r="D864" s="6"/>
    </row>
    <row r="865" spans="3:4" ht="12" customHeight="1" x14ac:dyDescent="0.2">
      <c r="C865" s="31" t="s">
        <v>108</v>
      </c>
      <c r="D865" s="6"/>
    </row>
    <row r="866" spans="3:4" ht="12" customHeight="1" x14ac:dyDescent="0.2">
      <c r="C866" s="228" t="s">
        <v>130</v>
      </c>
      <c r="D866" s="6"/>
    </row>
    <row r="867" spans="3:4" ht="12" customHeight="1" x14ac:dyDescent="0.2">
      <c r="C867" s="228" t="s">
        <v>109</v>
      </c>
      <c r="D867" s="6"/>
    </row>
    <row r="868" spans="3:4" ht="12" customHeight="1" x14ac:dyDescent="0.2">
      <c r="C868" s="31" t="s">
        <v>110</v>
      </c>
      <c r="D868" s="6"/>
    </row>
    <row r="869" spans="3:4" ht="12" customHeight="1" x14ac:dyDescent="0.2">
      <c r="C869" s="31" t="s">
        <v>131</v>
      </c>
      <c r="D869" s="6"/>
    </row>
  </sheetData>
  <mergeCells count="16">
    <mergeCell ref="T2:V2"/>
    <mergeCell ref="W2:Y2"/>
    <mergeCell ref="Z2:AB2"/>
    <mergeCell ref="AC2:AE2"/>
    <mergeCell ref="AB233:AB234"/>
    <mergeCell ref="AD229:AE229"/>
    <mergeCell ref="AD230:AE230"/>
    <mergeCell ref="AD231:AE231"/>
    <mergeCell ref="AH233:AH234"/>
    <mergeCell ref="AI233:AI234"/>
    <mergeCell ref="AJ233:AJ234"/>
    <mergeCell ref="AB729:AB730"/>
    <mergeCell ref="AD233:AD234"/>
    <mergeCell ref="AE233:AE234"/>
    <mergeCell ref="AF233:AF234"/>
    <mergeCell ref="AG233:AG234"/>
  </mergeCells>
  <phoneticPr fontId="1"/>
  <hyperlinks>
    <hyperlink ref="D230" r:id="rId1" display="県原セの関連ページ"/>
    <hyperlink ref="H230" r:id="rId2"/>
    <hyperlink ref="K230" r:id="rId3"/>
    <hyperlink ref="K230:M230" r:id="rId4" display="放射能情報サイトみやぎ"/>
    <hyperlink ref="H230:J230" r:id="rId5" display="原子力安全対策課"/>
    <hyperlink ref="D230:G230" r:id="rId6" display="環境放射線監視センター"/>
    <hyperlink ref="O230" r:id="rId7"/>
    <hyperlink ref="O230:P230" r:id="rId8" display="kmdみやぎ"/>
    <hyperlink ref="T2" r:id="rId9" display="県原セの関連ページ"/>
    <hyperlink ref="Z2" r:id="rId10" display="放射能情報サイトみやぎ"/>
    <hyperlink ref="T2:U2" r:id="rId11" display="環境放射線監視センター"/>
    <hyperlink ref="AC2:AE2" r:id="rId12" display="kmdみやぎ"/>
    <hyperlink ref="W2" r:id="rId13" display="原子力安全対策課"/>
  </hyperlinks>
  <pageMargins left="0.59055118110236227" right="0" top="1.1811023622047245" bottom="0" header="0" footer="0"/>
  <pageSetup paperSize="9" scale="60" orientation="landscape" horizontalDpi="4294967293" verticalDpi="360" r:id="rId14"/>
  <headerFooter alignWithMargins="0">
    <oddHeader>&amp;R&amp;8&amp;F／頁&amp;P/&amp;N／&amp;14&amp;D</oddHeader>
  </headerFooter>
  <drawing r:id="rId1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48"/>
  <sheetViews>
    <sheetView workbookViewId="0">
      <selection sqref="A1:XFD1048576"/>
    </sheetView>
  </sheetViews>
  <sheetFormatPr defaultColWidth="3.69921875" defaultRowHeight="12" x14ac:dyDescent="0.2"/>
  <cols>
    <col min="1" max="1" width="1.3984375" style="5" customWidth="1"/>
    <col min="2" max="16384" width="3.69921875" style="5"/>
  </cols>
  <sheetData>
    <row r="2" spans="2:2" ht="11.1" customHeight="1" x14ac:dyDescent="0.2">
      <c r="B2" s="5" t="s">
        <v>25</v>
      </c>
    </row>
    <row r="3" spans="2:2" ht="11.1" customHeight="1" x14ac:dyDescent="0.2">
      <c r="B3" s="5" t="s">
        <v>26</v>
      </c>
    </row>
    <row r="4" spans="2:2" ht="11.1" customHeight="1" x14ac:dyDescent="0.2">
      <c r="B4" s="5" t="s">
        <v>27</v>
      </c>
    </row>
    <row r="5" spans="2:2" ht="11.1" customHeight="1" x14ac:dyDescent="0.2">
      <c r="B5" s="5" t="s">
        <v>26</v>
      </c>
    </row>
    <row r="6" spans="2:2" ht="11.1" customHeight="1" x14ac:dyDescent="0.2">
      <c r="B6" s="5" t="s">
        <v>28</v>
      </c>
    </row>
    <row r="7" spans="2:2" ht="11.1" customHeight="1" x14ac:dyDescent="0.2">
      <c r="B7" s="5" t="s">
        <v>26</v>
      </c>
    </row>
    <row r="8" spans="2:2" ht="11.1" customHeight="1" x14ac:dyDescent="0.2">
      <c r="B8" s="5" t="s">
        <v>29</v>
      </c>
    </row>
    <row r="9" spans="2:2" ht="11.1" customHeight="1" x14ac:dyDescent="0.2">
      <c r="B9" s="5" t="s">
        <v>30</v>
      </c>
    </row>
    <row r="10" spans="2:2" ht="11.1" customHeight="1" x14ac:dyDescent="0.2">
      <c r="B10" s="5" t="s">
        <v>31</v>
      </c>
    </row>
    <row r="11" spans="2:2" ht="11.1" customHeight="1" x14ac:dyDescent="0.2">
      <c r="B11" s="5" t="s">
        <v>32</v>
      </c>
    </row>
    <row r="12" spans="2:2" ht="11.1" customHeight="1" x14ac:dyDescent="0.2">
      <c r="B12" s="5" t="s">
        <v>33</v>
      </c>
    </row>
    <row r="13" spans="2:2" ht="11.1" customHeight="1" x14ac:dyDescent="0.2">
      <c r="B13" s="5" t="s">
        <v>34</v>
      </c>
    </row>
    <row r="15" spans="2:2" ht="11.1" customHeight="1" x14ac:dyDescent="0.2">
      <c r="B15" s="5" t="s">
        <v>35</v>
      </c>
    </row>
    <row r="17" spans="2:2" ht="11.1" customHeight="1" x14ac:dyDescent="0.2">
      <c r="B17" s="5" t="s">
        <v>36</v>
      </c>
    </row>
    <row r="18" spans="2:2" ht="11.1" customHeight="1" x14ac:dyDescent="0.2">
      <c r="B18" s="5" t="s">
        <v>37</v>
      </c>
    </row>
    <row r="20" spans="2:2" ht="11.1" customHeight="1" x14ac:dyDescent="0.2">
      <c r="B20" s="5" t="s">
        <v>38</v>
      </c>
    </row>
    <row r="22" spans="2:2" ht="11.1" customHeight="1" x14ac:dyDescent="0.2">
      <c r="B22" s="5" t="s">
        <v>39</v>
      </c>
    </row>
    <row r="24" spans="2:2" ht="11.1" customHeight="1" x14ac:dyDescent="0.2">
      <c r="B24" s="5" t="s">
        <v>40</v>
      </c>
    </row>
    <row r="25" spans="2:2" ht="11.1" customHeight="1" x14ac:dyDescent="0.2">
      <c r="B25" s="5" t="s">
        <v>41</v>
      </c>
    </row>
    <row r="27" spans="2:2" ht="11.1" customHeight="1" x14ac:dyDescent="0.2">
      <c r="B27" s="5" t="s">
        <v>42</v>
      </c>
    </row>
    <row r="28" spans="2:2" ht="11.1" customHeight="1" x14ac:dyDescent="0.2">
      <c r="B28" s="5" t="s">
        <v>43</v>
      </c>
    </row>
    <row r="29" spans="2:2" ht="11.1" customHeight="1" x14ac:dyDescent="0.2">
      <c r="B29" s="5" t="s">
        <v>44</v>
      </c>
    </row>
    <row r="30" spans="2:2" ht="11.1" customHeight="1" x14ac:dyDescent="0.2">
      <c r="B30" s="5" t="s">
        <v>45</v>
      </c>
    </row>
    <row r="31" spans="2:2" ht="11.1" customHeight="1" x14ac:dyDescent="0.2">
      <c r="B31" s="5" t="s">
        <v>46</v>
      </c>
    </row>
    <row r="33" spans="2:2" ht="11.1" customHeight="1" x14ac:dyDescent="0.2">
      <c r="B33" s="5" t="s">
        <v>47</v>
      </c>
    </row>
    <row r="35" spans="2:2" ht="11.1" customHeight="1" x14ac:dyDescent="0.2">
      <c r="B35" s="5" t="s">
        <v>48</v>
      </c>
    </row>
    <row r="36" spans="2:2" ht="11.1" customHeight="1" x14ac:dyDescent="0.2">
      <c r="B36" s="5" t="s">
        <v>26</v>
      </c>
    </row>
    <row r="37" spans="2:2" ht="11.1" customHeight="1" x14ac:dyDescent="0.2">
      <c r="B37" s="5" t="s">
        <v>49</v>
      </c>
    </row>
    <row r="38" spans="2:2" ht="11.1" customHeight="1" x14ac:dyDescent="0.2">
      <c r="B38" s="5" t="s">
        <v>50</v>
      </c>
    </row>
    <row r="39" spans="2:2" ht="11.1" customHeight="1" x14ac:dyDescent="0.2">
      <c r="B39" s="5" t="s">
        <v>51</v>
      </c>
    </row>
    <row r="40" spans="2:2" ht="11.1" customHeight="1" x14ac:dyDescent="0.2">
      <c r="B40" s="5" t="s">
        <v>52</v>
      </c>
    </row>
    <row r="41" spans="2:2" ht="11.1" customHeight="1" x14ac:dyDescent="0.2">
      <c r="B41" s="5" t="s">
        <v>53</v>
      </c>
    </row>
    <row r="42" spans="2:2" ht="11.1" customHeight="1" x14ac:dyDescent="0.2">
      <c r="B42" s="5" t="s">
        <v>54</v>
      </c>
    </row>
    <row r="43" spans="2:2" ht="11.1" customHeight="1" x14ac:dyDescent="0.2">
      <c r="B43" s="5" t="s">
        <v>55</v>
      </c>
    </row>
    <row r="44" spans="2:2" ht="11.1" customHeight="1" x14ac:dyDescent="0.2">
      <c r="B44" s="5" t="s">
        <v>56</v>
      </c>
    </row>
    <row r="45" spans="2:2" ht="11.1" customHeight="1" x14ac:dyDescent="0.2">
      <c r="B45" s="5" t="s">
        <v>57</v>
      </c>
    </row>
    <row r="46" spans="2:2" ht="11.1" customHeight="1" x14ac:dyDescent="0.2">
      <c r="B46" s="5" t="s">
        <v>58</v>
      </c>
    </row>
    <row r="48" spans="2:2" ht="11.1" customHeight="1" x14ac:dyDescent="0.2">
      <c r="B48" s="5" t="s">
        <v>59</v>
      </c>
    </row>
  </sheetData>
  <phoneticPr fontId="3"/>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浮遊塵</vt:lpstr>
      <vt:lpstr>Sheet1</vt:lpstr>
      <vt:lpstr>ND代替値</vt:lpstr>
      <vt:lpstr>事故日Cb</vt:lpstr>
      <vt:lpstr>事故日Fk</vt:lpstr>
      <vt:lpstr>調査開始日</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2001-03-13T21:30:27Z</cp:lastPrinted>
  <dcterms:created xsi:type="dcterms:W3CDTF">1998-05-04T04:37:31Z</dcterms:created>
  <dcterms:modified xsi:type="dcterms:W3CDTF">2019-07-22T07:36:01Z</dcterms:modified>
</cp:coreProperties>
</file>